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7"/>
  <c r="E9" i="7"/>
  <c r="E62" i="7"/>
  <c r="E56" i="7"/>
  <c r="E180" i="7"/>
  <c r="E179" i="7" s="1"/>
  <c r="I98" i="7"/>
  <c r="H98" i="7"/>
  <c r="I97" i="7"/>
  <c r="H97" i="7"/>
  <c r="G96" i="7"/>
  <c r="F96" i="7"/>
  <c r="E96" i="7"/>
  <c r="E95" i="7" s="1"/>
  <c r="E93" i="7" s="1"/>
  <c r="F95" i="7"/>
  <c r="F93" i="7" s="1"/>
  <c r="H96" i="7" l="1"/>
  <c r="I96" i="7"/>
  <c r="G95" i="7"/>
  <c r="I95" i="7" l="1"/>
  <c r="H95" i="7"/>
  <c r="G93" i="7"/>
  <c r="H93" i="7" l="1"/>
  <c r="I93" i="7"/>
  <c r="E8" i="7" l="1"/>
  <c r="E35" i="7"/>
  <c r="E137" i="7"/>
  <c r="E136" i="7" s="1"/>
  <c r="I190" i="7" l="1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3" i="7"/>
  <c r="I214" i="7"/>
  <c r="I216" i="7"/>
  <c r="I176" i="7"/>
  <c r="I177" i="7"/>
  <c r="I178" i="7"/>
  <c r="I181" i="7"/>
  <c r="I183" i="7"/>
  <c r="I184" i="7"/>
  <c r="I185" i="7"/>
  <c r="I186" i="7"/>
  <c r="I187" i="7"/>
  <c r="I188" i="7"/>
  <c r="I189" i="7"/>
  <c r="H202" i="7"/>
  <c r="H203" i="7"/>
  <c r="H204" i="7"/>
  <c r="H205" i="7"/>
  <c r="H206" i="7"/>
  <c r="H207" i="7"/>
  <c r="H208" i="7"/>
  <c r="H209" i="7"/>
  <c r="H210" i="7"/>
  <c r="H213" i="7"/>
  <c r="H214" i="7"/>
  <c r="H216" i="7"/>
  <c r="H176" i="7"/>
  <c r="H177" i="7"/>
  <c r="H178" i="7"/>
  <c r="H181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I157" i="7"/>
  <c r="I158" i="7"/>
  <c r="I159" i="7"/>
  <c r="I160" i="7"/>
  <c r="I161" i="7"/>
  <c r="I162" i="7"/>
  <c r="I163" i="7"/>
  <c r="I164" i="7"/>
  <c r="I165" i="7"/>
  <c r="I168" i="7"/>
  <c r="I169" i="7"/>
  <c r="H157" i="7"/>
  <c r="H158" i="7"/>
  <c r="H159" i="7"/>
  <c r="H160" i="7"/>
  <c r="H161" i="7"/>
  <c r="H162" i="7"/>
  <c r="H163" i="7"/>
  <c r="H164" i="7"/>
  <c r="H165" i="7"/>
  <c r="H168" i="7"/>
  <c r="H169" i="7"/>
  <c r="I138" i="7"/>
  <c r="I139" i="7"/>
  <c r="I141" i="7"/>
  <c r="I142" i="7"/>
  <c r="I143" i="7"/>
  <c r="I144" i="7"/>
  <c r="I145" i="7"/>
  <c r="I146" i="7"/>
  <c r="I147" i="7"/>
  <c r="I148" i="7"/>
  <c r="I151" i="7"/>
  <c r="H138" i="7"/>
  <c r="H139" i="7"/>
  <c r="H141" i="7"/>
  <c r="H142" i="7"/>
  <c r="H143" i="7"/>
  <c r="H144" i="7"/>
  <c r="H145" i="7"/>
  <c r="H146" i="7"/>
  <c r="H147" i="7"/>
  <c r="H148" i="7"/>
  <c r="H151" i="7"/>
  <c r="I121" i="7"/>
  <c r="I122" i="7"/>
  <c r="I123" i="7"/>
  <c r="I124" i="7"/>
  <c r="I125" i="7"/>
  <c r="I126" i="7"/>
  <c r="I127" i="7"/>
  <c r="I128" i="7"/>
  <c r="I129" i="7"/>
  <c r="I130" i="7"/>
  <c r="I105" i="7"/>
  <c r="I106" i="7"/>
  <c r="I109" i="7"/>
  <c r="I110" i="7"/>
  <c r="I111" i="7"/>
  <c r="I112" i="7"/>
  <c r="I113" i="7"/>
  <c r="I116" i="7"/>
  <c r="I117" i="7"/>
  <c r="I118" i="7"/>
  <c r="H126" i="7"/>
  <c r="H127" i="7"/>
  <c r="H128" i="7"/>
  <c r="H129" i="7"/>
  <c r="H130" i="7"/>
  <c r="H105" i="7"/>
  <c r="H106" i="7"/>
  <c r="H109" i="7"/>
  <c r="H110" i="7"/>
  <c r="H111" i="7"/>
  <c r="H112" i="7"/>
  <c r="H113" i="7"/>
  <c r="H116" i="7"/>
  <c r="H117" i="7"/>
  <c r="H118" i="7"/>
  <c r="H121" i="7"/>
  <c r="H122" i="7"/>
  <c r="H123" i="7"/>
  <c r="H124" i="7"/>
  <c r="H125" i="7"/>
  <c r="I81" i="7"/>
  <c r="I82" i="7"/>
  <c r="I83" i="7"/>
  <c r="I84" i="7"/>
  <c r="I85" i="7"/>
  <c r="I86" i="7"/>
  <c r="I87" i="7"/>
  <c r="I88" i="7"/>
  <c r="I89" i="7"/>
  <c r="I90" i="7"/>
  <c r="H81" i="7"/>
  <c r="H82" i="7"/>
  <c r="H83" i="7"/>
  <c r="H84" i="7"/>
  <c r="H85" i="7"/>
  <c r="H86" i="7"/>
  <c r="H87" i="7"/>
  <c r="H88" i="7"/>
  <c r="H89" i="7"/>
  <c r="H90" i="7"/>
  <c r="I57" i="7"/>
  <c r="I58" i="7"/>
  <c r="I59" i="7"/>
  <c r="I60" i="7"/>
  <c r="I63" i="7"/>
  <c r="I64" i="7"/>
  <c r="I65" i="7"/>
  <c r="I66" i="7"/>
  <c r="I67" i="7"/>
  <c r="I68" i="7"/>
  <c r="I69" i="7"/>
  <c r="I70" i="7"/>
  <c r="I71" i="7"/>
  <c r="I72" i="7"/>
  <c r="I73" i="7"/>
  <c r="H57" i="7"/>
  <c r="H58" i="7"/>
  <c r="H59" i="7"/>
  <c r="H60" i="7"/>
  <c r="H63" i="7"/>
  <c r="H64" i="7"/>
  <c r="H65" i="7"/>
  <c r="H66" i="7"/>
  <c r="H67" i="7"/>
  <c r="H68" i="7"/>
  <c r="H69" i="7"/>
  <c r="H70" i="7"/>
  <c r="H71" i="7"/>
  <c r="H72" i="7"/>
  <c r="H73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8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8" i="7"/>
  <c r="F212" i="7"/>
  <c r="G212" i="7"/>
  <c r="I212" i="7" s="1"/>
  <c r="E212" i="7"/>
  <c r="F167" i="7"/>
  <c r="G167" i="7"/>
  <c r="E167" i="7"/>
  <c r="H167" i="7" s="1"/>
  <c r="H9" i="7"/>
  <c r="G180" i="7"/>
  <c r="G179" i="7" s="1"/>
  <c r="G108" i="7"/>
  <c r="G137" i="7"/>
  <c r="G136" i="7" s="1"/>
  <c r="F108" i="7"/>
  <c r="G35" i="7"/>
  <c r="G62" i="7"/>
  <c r="G56" i="7"/>
  <c r="F137" i="7"/>
  <c r="F35" i="7"/>
  <c r="F136" i="7"/>
  <c r="F180" i="7"/>
  <c r="F62" i="7"/>
  <c r="F56" i="7"/>
  <c r="E78" i="3"/>
  <c r="E77" i="3" s="1"/>
  <c r="F78" i="3"/>
  <c r="H78" i="3" s="1"/>
  <c r="D78" i="3"/>
  <c r="D77" i="3" s="1"/>
  <c r="D45" i="3"/>
  <c r="F23" i="3"/>
  <c r="D23" i="3"/>
  <c r="D11" i="3" s="1"/>
  <c r="E23" i="3"/>
  <c r="F26" i="3"/>
  <c r="D26" i="3"/>
  <c r="F21" i="3"/>
  <c r="D21" i="3"/>
  <c r="F19" i="3"/>
  <c r="D19" i="3"/>
  <c r="G19" i="3" s="1"/>
  <c r="F17" i="3"/>
  <c r="G17" i="3" s="1"/>
  <c r="D17" i="3"/>
  <c r="F15" i="3"/>
  <c r="H15" i="3" s="1"/>
  <c r="D15" i="3"/>
  <c r="F12" i="3"/>
  <c r="H12" i="3" s="1"/>
  <c r="D12" i="3"/>
  <c r="F11" i="3"/>
  <c r="H79" i="3"/>
  <c r="H81" i="3"/>
  <c r="H83" i="3"/>
  <c r="H67" i="3"/>
  <c r="H68" i="3"/>
  <c r="H69" i="3"/>
  <c r="H71" i="3"/>
  <c r="H72" i="3"/>
  <c r="H73" i="3"/>
  <c r="H74" i="3"/>
  <c r="H75" i="3"/>
  <c r="H76" i="3"/>
  <c r="H51" i="3"/>
  <c r="H52" i="3"/>
  <c r="H53" i="3"/>
  <c r="H54" i="3"/>
  <c r="H55" i="3"/>
  <c r="H56" i="3"/>
  <c r="H58" i="3"/>
  <c r="H59" i="3"/>
  <c r="H60" i="3"/>
  <c r="H61" i="3"/>
  <c r="H62" i="3"/>
  <c r="H63" i="3"/>
  <c r="H64" i="3"/>
  <c r="H65" i="3"/>
  <c r="H38" i="3"/>
  <c r="H39" i="3"/>
  <c r="H40" i="3"/>
  <c r="H42" i="3"/>
  <c r="H44" i="3"/>
  <c r="H46" i="3"/>
  <c r="H47" i="3"/>
  <c r="H48" i="3"/>
  <c r="H49" i="3"/>
  <c r="G67" i="3"/>
  <c r="G68" i="3"/>
  <c r="G69" i="3"/>
  <c r="G71" i="3"/>
  <c r="G72" i="3"/>
  <c r="G73" i="3"/>
  <c r="G74" i="3"/>
  <c r="G75" i="3"/>
  <c r="G76" i="3"/>
  <c r="G79" i="3"/>
  <c r="G81" i="3"/>
  <c r="G83" i="3"/>
  <c r="G51" i="3"/>
  <c r="G52" i="3"/>
  <c r="G53" i="3"/>
  <c r="G54" i="3"/>
  <c r="G55" i="3"/>
  <c r="G56" i="3"/>
  <c r="G58" i="3"/>
  <c r="G59" i="3"/>
  <c r="G60" i="3"/>
  <c r="G61" i="3"/>
  <c r="G62" i="3"/>
  <c r="G63" i="3"/>
  <c r="G64" i="3"/>
  <c r="G65" i="3"/>
  <c r="G38" i="3"/>
  <c r="G39" i="3"/>
  <c r="G40" i="3"/>
  <c r="G42" i="3"/>
  <c r="G44" i="3"/>
  <c r="G46" i="3"/>
  <c r="G47" i="3"/>
  <c r="G48" i="3"/>
  <c r="G49" i="3"/>
  <c r="F82" i="3"/>
  <c r="H82" i="3" s="1"/>
  <c r="D82" i="3"/>
  <c r="F75" i="3"/>
  <c r="D75" i="3"/>
  <c r="F73" i="3"/>
  <c r="D73" i="3"/>
  <c r="F70" i="3"/>
  <c r="H70" i="3" s="1"/>
  <c r="D70" i="3"/>
  <c r="F66" i="3"/>
  <c r="H66" i="3" s="1"/>
  <c r="D66" i="3"/>
  <c r="F57" i="3"/>
  <c r="H57" i="3" s="1"/>
  <c r="D57" i="3"/>
  <c r="G57" i="3" s="1"/>
  <c r="F50" i="3"/>
  <c r="H50" i="3" s="1"/>
  <c r="D50" i="3"/>
  <c r="F45" i="3"/>
  <c r="H45" i="3" s="1"/>
  <c r="F43" i="3"/>
  <c r="H43" i="3" s="1"/>
  <c r="D43" i="3"/>
  <c r="F41" i="3"/>
  <c r="H41" i="3" s="1"/>
  <c r="D41" i="3"/>
  <c r="G41" i="3" s="1"/>
  <c r="F37" i="3"/>
  <c r="H37" i="3" s="1"/>
  <c r="D37" i="3"/>
  <c r="E36" i="3"/>
  <c r="E82" i="3"/>
  <c r="E75" i="3"/>
  <c r="E73" i="3"/>
  <c r="E70" i="3"/>
  <c r="E66" i="3"/>
  <c r="E57" i="3"/>
  <c r="E50" i="3"/>
  <c r="E45" i="3"/>
  <c r="E43" i="3"/>
  <c r="E41" i="3"/>
  <c r="E37" i="3"/>
  <c r="H27" i="3"/>
  <c r="H28" i="3"/>
  <c r="H29" i="3"/>
  <c r="H18" i="3"/>
  <c r="H19" i="3"/>
  <c r="H20" i="3"/>
  <c r="H21" i="3"/>
  <c r="H22" i="3"/>
  <c r="H23" i="3"/>
  <c r="H25" i="3"/>
  <c r="H26" i="3"/>
  <c r="H13" i="3"/>
  <c r="H14" i="3"/>
  <c r="H16" i="3"/>
  <c r="H17" i="3"/>
  <c r="G27" i="3"/>
  <c r="G28" i="3"/>
  <c r="G29" i="3"/>
  <c r="G13" i="3"/>
  <c r="G14" i="3"/>
  <c r="G16" i="3"/>
  <c r="G18" i="3"/>
  <c r="G20" i="3"/>
  <c r="G22" i="3"/>
  <c r="G25" i="3"/>
  <c r="G26" i="3"/>
  <c r="E11" i="3"/>
  <c r="E26" i="3"/>
  <c r="E21" i="3"/>
  <c r="E19" i="3"/>
  <c r="E17" i="3"/>
  <c r="E15" i="3"/>
  <c r="E12" i="3"/>
  <c r="I62" i="7" l="1"/>
  <c r="I108" i="7"/>
  <c r="I56" i="7"/>
  <c r="I35" i="7"/>
  <c r="I136" i="7"/>
  <c r="G211" i="7"/>
  <c r="I167" i="7"/>
  <c r="I9" i="7"/>
  <c r="H137" i="7"/>
  <c r="I137" i="7"/>
  <c r="I180" i="7"/>
  <c r="H136" i="7"/>
  <c r="H212" i="7"/>
  <c r="G82" i="3"/>
  <c r="F77" i="3"/>
  <c r="H77" i="3" s="1"/>
  <c r="G78" i="3"/>
  <c r="G70" i="3"/>
  <c r="G66" i="3"/>
  <c r="F36" i="3"/>
  <c r="H36" i="3" s="1"/>
  <c r="G45" i="3"/>
  <c r="G43" i="3"/>
  <c r="G37" i="3"/>
  <c r="D36" i="3"/>
  <c r="G36" i="3" s="1"/>
  <c r="G50" i="3"/>
  <c r="G23" i="3"/>
  <c r="G21" i="3"/>
  <c r="G15" i="3"/>
  <c r="G12" i="3"/>
  <c r="H11" i="3"/>
  <c r="G134" i="7"/>
  <c r="F16" i="5" l="1"/>
  <c r="F17" i="5"/>
  <c r="E17" i="5"/>
  <c r="F10" i="5"/>
  <c r="F29" i="8"/>
  <c r="F30" i="8"/>
  <c r="F31" i="8"/>
  <c r="F32" i="8"/>
  <c r="F33" i="8"/>
  <c r="F34" i="8"/>
  <c r="F35" i="8"/>
  <c r="F36" i="8"/>
  <c r="F37" i="8"/>
  <c r="F38" i="8"/>
  <c r="F39" i="8"/>
  <c r="F40" i="8"/>
  <c r="F28" i="8"/>
  <c r="E30" i="8"/>
  <c r="E31" i="8"/>
  <c r="E32" i="8"/>
  <c r="E33" i="8"/>
  <c r="E34" i="8"/>
  <c r="E36" i="8"/>
  <c r="E37" i="8"/>
  <c r="E38" i="8"/>
  <c r="E39" i="8"/>
  <c r="E40" i="8"/>
  <c r="F11" i="8"/>
  <c r="F12" i="8"/>
  <c r="F13" i="8"/>
  <c r="F14" i="8"/>
  <c r="F15" i="8"/>
  <c r="F16" i="8"/>
  <c r="F17" i="8"/>
  <c r="F18" i="8"/>
  <c r="F19" i="8"/>
  <c r="F20" i="8"/>
  <c r="F21" i="8"/>
  <c r="F22" i="8"/>
  <c r="F10" i="8"/>
  <c r="E12" i="8"/>
  <c r="E13" i="8"/>
  <c r="E14" i="8"/>
  <c r="E15" i="8"/>
  <c r="E16" i="8"/>
  <c r="E18" i="8"/>
  <c r="E19" i="8"/>
  <c r="E20" i="8"/>
  <c r="E21" i="8"/>
  <c r="E22" i="8"/>
  <c r="E211" i="7" l="1"/>
  <c r="H211" i="7" l="1"/>
  <c r="E172" i="7"/>
  <c r="B16" i="5"/>
  <c r="E16" i="5" s="1"/>
  <c r="G77" i="3"/>
  <c r="F211" i="7" l="1"/>
  <c r="I211" i="7" s="1"/>
  <c r="H180" i="7"/>
  <c r="F179" i="7"/>
  <c r="I179" i="7" s="1"/>
  <c r="H179" i="7"/>
  <c r="E175" i="7"/>
  <c r="F175" i="7"/>
  <c r="F174" i="7" s="1"/>
  <c r="E174" i="7"/>
  <c r="G175" i="7"/>
  <c r="E166" i="7"/>
  <c r="F166" i="7"/>
  <c r="F155" i="7" s="1"/>
  <c r="G166" i="7"/>
  <c r="E150" i="7"/>
  <c r="E149" i="7" s="1"/>
  <c r="E134" i="7" s="1"/>
  <c r="H134" i="7" s="1"/>
  <c r="F150" i="7"/>
  <c r="F149" i="7"/>
  <c r="F134" i="7" s="1"/>
  <c r="I134" i="7" s="1"/>
  <c r="G150" i="7"/>
  <c r="G120" i="7"/>
  <c r="F120" i="7"/>
  <c r="F119" i="7" s="1"/>
  <c r="E120" i="7"/>
  <c r="E119" i="7" s="1"/>
  <c r="E115" i="7"/>
  <c r="E114" i="7" s="1"/>
  <c r="F115" i="7"/>
  <c r="F114" i="7" s="1"/>
  <c r="G115" i="7"/>
  <c r="E108" i="7"/>
  <c r="F107" i="7"/>
  <c r="G107" i="7"/>
  <c r="I107" i="7" s="1"/>
  <c r="E104" i="7"/>
  <c r="E103" i="7" s="1"/>
  <c r="F104" i="7"/>
  <c r="F103" i="7" s="1"/>
  <c r="G104" i="7"/>
  <c r="E80" i="7"/>
  <c r="F80" i="7"/>
  <c r="F79" i="7" s="1"/>
  <c r="F77" i="7" s="1"/>
  <c r="G80" i="7"/>
  <c r="F55" i="7"/>
  <c r="G55" i="7"/>
  <c r="F61" i="7"/>
  <c r="G61" i="7"/>
  <c r="F34" i="7"/>
  <c r="F32" i="7" s="1"/>
  <c r="G34" i="7"/>
  <c r="E27" i="7"/>
  <c r="F27" i="7"/>
  <c r="E26" i="7"/>
  <c r="F8" i="7"/>
  <c r="G27" i="7"/>
  <c r="G26" i="7" s="1"/>
  <c r="G8" i="7"/>
  <c r="I8" i="7" s="1"/>
  <c r="D16" i="5"/>
  <c r="D10" i="5" s="1"/>
  <c r="B10" i="5"/>
  <c r="E10" i="5" s="1"/>
  <c r="C16" i="5"/>
  <c r="C10" i="5" s="1"/>
  <c r="B39" i="8"/>
  <c r="C39" i="8"/>
  <c r="C28" i="8" s="1"/>
  <c r="B36" i="8"/>
  <c r="C36" i="8"/>
  <c r="B33" i="8"/>
  <c r="C33" i="8"/>
  <c r="B31" i="8"/>
  <c r="C31" i="8"/>
  <c r="B29" i="8"/>
  <c r="E29" i="8" s="1"/>
  <c r="C29" i="8"/>
  <c r="H26" i="7" l="1"/>
  <c r="H27" i="7"/>
  <c r="G32" i="7"/>
  <c r="I32" i="7" s="1"/>
  <c r="I34" i="7"/>
  <c r="I61" i="7"/>
  <c r="E61" i="7"/>
  <c r="H61" i="7" s="1"/>
  <c r="H62" i="7"/>
  <c r="G79" i="7"/>
  <c r="I80" i="7"/>
  <c r="G119" i="7"/>
  <c r="I120" i="7"/>
  <c r="H120" i="7"/>
  <c r="G174" i="7"/>
  <c r="I175" i="7"/>
  <c r="H175" i="7"/>
  <c r="H8" i="7"/>
  <c r="I55" i="7"/>
  <c r="E55" i="7"/>
  <c r="H55" i="7" s="1"/>
  <c r="H56" i="7"/>
  <c r="G103" i="7"/>
  <c r="G101" i="7" s="1"/>
  <c r="I101" i="7" s="1"/>
  <c r="I104" i="7"/>
  <c r="H104" i="7"/>
  <c r="G114" i="7"/>
  <c r="I115" i="7"/>
  <c r="H115" i="7"/>
  <c r="G149" i="7"/>
  <c r="I150" i="7"/>
  <c r="H150" i="7"/>
  <c r="G155" i="7"/>
  <c r="I155" i="7" s="1"/>
  <c r="I166" i="7"/>
  <c r="E107" i="7"/>
  <c r="H107" i="7" s="1"/>
  <c r="H108" i="7"/>
  <c r="E34" i="7"/>
  <c r="H35" i="7"/>
  <c r="F26" i="7"/>
  <c r="I26" i="7" s="1"/>
  <c r="I27" i="7"/>
  <c r="E79" i="7"/>
  <c r="H80" i="7"/>
  <c r="E155" i="7"/>
  <c r="H155" i="7" s="1"/>
  <c r="H166" i="7"/>
  <c r="F172" i="7"/>
  <c r="F6" i="7"/>
  <c r="B28" i="8"/>
  <c r="E28" i="8" s="1"/>
  <c r="F101" i="7"/>
  <c r="G53" i="7"/>
  <c r="F53" i="7"/>
  <c r="G6" i="7"/>
  <c r="E6" i="7"/>
  <c r="D39" i="8"/>
  <c r="D36" i="8"/>
  <c r="D33" i="8"/>
  <c r="D31" i="8"/>
  <c r="D29" i="8"/>
  <c r="B21" i="8"/>
  <c r="C21" i="8"/>
  <c r="B18" i="8"/>
  <c r="C18" i="8"/>
  <c r="B15" i="8"/>
  <c r="C15" i="8"/>
  <c r="B13" i="8"/>
  <c r="C13" i="8"/>
  <c r="B11" i="8"/>
  <c r="E11" i="8" s="1"/>
  <c r="C11" i="8"/>
  <c r="C10" i="8"/>
  <c r="D21" i="8"/>
  <c r="D18" i="8"/>
  <c r="D15" i="8"/>
  <c r="D13" i="8"/>
  <c r="D11" i="8"/>
  <c r="D35" i="3"/>
  <c r="G12" i="10"/>
  <c r="D10" i="3"/>
  <c r="E10" i="3"/>
  <c r="F13" i="10"/>
  <c r="G13" i="10"/>
  <c r="F35" i="3"/>
  <c r="H6" i="7" l="1"/>
  <c r="I6" i="7"/>
  <c r="E53" i="7"/>
  <c r="I53" i="7"/>
  <c r="H53" i="7"/>
  <c r="I149" i="7"/>
  <c r="H149" i="7"/>
  <c r="I103" i="7"/>
  <c r="H103" i="7"/>
  <c r="G172" i="7"/>
  <c r="I174" i="7"/>
  <c r="H174" i="7"/>
  <c r="I114" i="7"/>
  <c r="H114" i="7"/>
  <c r="I119" i="7"/>
  <c r="H119" i="7"/>
  <c r="G77" i="7"/>
  <c r="I77" i="7" s="1"/>
  <c r="I79" i="7"/>
  <c r="E101" i="7"/>
  <c r="H101" i="7" s="1"/>
  <c r="E32" i="7"/>
  <c r="H32" i="7" s="1"/>
  <c r="H34" i="7"/>
  <c r="E77" i="7"/>
  <c r="H77" i="7" s="1"/>
  <c r="H79" i="7"/>
  <c r="G35" i="3"/>
  <c r="D28" i="8"/>
  <c r="D10" i="8"/>
  <c r="G9" i="10"/>
  <c r="G8" i="10" s="1"/>
  <c r="F9" i="10"/>
  <c r="F8" i="10" s="1"/>
  <c r="B10" i="8"/>
  <c r="E10" i="8" s="1"/>
  <c r="G11" i="10"/>
  <c r="F12" i="10"/>
  <c r="F11" i="10" s="1"/>
  <c r="E35" i="3"/>
  <c r="H35" i="3" s="1"/>
  <c r="H13" i="10"/>
  <c r="H12" i="10"/>
  <c r="H10" i="10"/>
  <c r="I172" i="7" l="1"/>
  <c r="H172" i="7"/>
  <c r="I13" i="10"/>
  <c r="J13" i="10"/>
  <c r="J12" i="10"/>
  <c r="I12" i="10"/>
  <c r="F10" i="3"/>
  <c r="G11" i="3"/>
  <c r="H9" i="10"/>
  <c r="H8" i="10" s="1"/>
  <c r="G14" i="10"/>
  <c r="F14" i="10"/>
  <c r="F37" i="10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I11" i="10" l="1"/>
  <c r="J11" i="10"/>
  <c r="J8" i="10"/>
  <c r="I8" i="10"/>
  <c r="J9" i="10"/>
  <c r="I9" i="10"/>
  <c r="G10" i="3"/>
  <c r="H10" i="3"/>
  <c r="H14" i="10"/>
  <c r="H22" i="10" s="1"/>
  <c r="H28" i="10" s="1"/>
  <c r="H29" i="10" s="1"/>
  <c r="I22" i="10"/>
  <c r="I28" i="10" s="1"/>
  <c r="I29" i="10" s="1"/>
  <c r="J22" i="10"/>
  <c r="J28" i="10" s="1"/>
  <c r="J29" i="10" s="1"/>
  <c r="G29" i="10"/>
  <c r="F22" i="10"/>
  <c r="F28" i="10" s="1"/>
  <c r="F29" i="10" s="1"/>
  <c r="G22" i="10"/>
</calcChain>
</file>

<file path=xl/sharedStrings.xml><?xml version="1.0" encoding="utf-8"?>
<sst xmlns="http://schemas.openxmlformats.org/spreadsheetml/2006/main" count="550" uniqueCount="173">
  <si>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</si>
  <si>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</si>
  <si>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</si>
  <si>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</si>
  <si>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</si>
  <si>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</si>
  <si>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</si>
  <si>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</si>
  <si>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</si>
  <si>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</si>
  <si>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</si>
  <si>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</si>
  <si>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</si>
  <si>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</si>
  <si>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</si>
  <si>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</si>
  <si>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</si>
  <si>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</si>
  <si>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</si>
  <si>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</si>
  <si>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</si>
  <si>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</si>
  <si>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</si>
  <si>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</si>
  <si>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</si>
  <si>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</si>
  <si>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</si>
  <si>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</si>
  <si>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</si>
  <si>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</si>
  <si>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</si>
  <si>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</si>
  <si>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</si>
  <si>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</si>
  <si>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</si>
  <si>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</si>
  <si>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</si>
  <si>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</si>
  <si>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</si>
  <si>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Prihodi od prodaje proizvedene dugotrajne imovine</t>
  </si>
  <si>
    <t>Rashodi za nabavu proizvedene dugotrajne imovine</t>
  </si>
  <si>
    <t>Naziv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</si>
  <si>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</si>
  <si>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</si>
  <si>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</si>
  <si>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</si>
  <si>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</si>
  <si>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</si>
  <si>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</si>
  <si>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</si>
  <si>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</si>
  <si>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</si>
  <si>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</si>
  <si>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</si>
  <si>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</si>
  <si>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</si>
  <si>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</si>
  <si>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</si>
  <si>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</si>
  <si>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</si>
  <si>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</si>
  <si>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</si>
  <si>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</si>
  <si>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</si>
  <si>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</si>
  <si>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</si>
  <si>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</si>
  <si>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</si>
  <si>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</si>
  <si>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</si>
  <si>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</si>
  <si>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</si>
  <si>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</si>
  <si>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</si>
  <si>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</si>
  <si>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</si>
  <si>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</si>
  <si>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</si>
  <si>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po posebnim propisima</t>
  </si>
  <si>
    <t>Financijski rashodi</t>
  </si>
  <si>
    <t>Naknade građanima i kućanstvima</t>
  </si>
  <si>
    <t>31 Vlastiti prihodi</t>
  </si>
  <si>
    <t>44 Decentralizirana sredstva</t>
  </si>
  <si>
    <t xml:space="preserve">   51 Pomoći EU</t>
  </si>
  <si>
    <t>61 Donacije</t>
  </si>
  <si>
    <t>6 Donacije</t>
  </si>
  <si>
    <t>09 Obrazovanje</t>
  </si>
  <si>
    <t>091 Predškolsko i osnovno obrazovanje</t>
  </si>
  <si>
    <t>PROGRAM 1001A100101</t>
  </si>
  <si>
    <t>Izvor financiranja 052</t>
  </si>
  <si>
    <t>NAZIV PROGRAMA - PRODUŽENI BORAVAK</t>
  </si>
  <si>
    <t>Izvor financiranja 043</t>
  </si>
  <si>
    <t>PROGRAM 1001T100117</t>
  </si>
  <si>
    <t>NAZIV PROGRAMA - ASISTENTI "ŠKOLE JEDNAKIH MOGUĆNOSTI"</t>
  </si>
  <si>
    <t>Izvor financiranja 051</t>
  </si>
  <si>
    <t>Izvor financiranja 011</t>
  </si>
  <si>
    <t>NAZIV PROGRAMA - PROJEKTI ERASMUS</t>
  </si>
  <si>
    <t>PROGRAM 1013A101301</t>
  </si>
  <si>
    <t>NAZIV PROGRAMA - POSEBNI PROPISI</t>
  </si>
  <si>
    <t>Izvor financiranja 031</t>
  </si>
  <si>
    <t>NAZIV PROGRAMA - DONACIJE</t>
  </si>
  <si>
    <t>Izvor financiranja 061</t>
  </si>
  <si>
    <t>NAZIV PROGRAMA - DECENTRALIZIRANA SREDSTVA</t>
  </si>
  <si>
    <t>Izvor financiranja 044</t>
  </si>
  <si>
    <t>Plan 2024.</t>
  </si>
  <si>
    <t>Izvršenje 1.-6.2023</t>
  </si>
  <si>
    <t>Izvršenje 1.-6.2024.</t>
  </si>
  <si>
    <t>Indeks 4=3/1*100</t>
  </si>
  <si>
    <t>Indeks 5=3/2*100</t>
  </si>
  <si>
    <t>NAZIV PROGRAMA - PLAĆE I OSTALI RASHODI</t>
  </si>
  <si>
    <t>Tekuće pomoći proračunskim korisnicima iz proračuna koji im nije nadležan</t>
  </si>
  <si>
    <t>Kapitalne pomoći proračunskim korisnicima iz proračuna koji im nije nadležan</t>
  </si>
  <si>
    <t>Tekuće pomoći iz državnog proračuna temeljem prijenosa EU sredstava</t>
  </si>
  <si>
    <t>Kamate na oročena sredstva i depozite po viđenju</t>
  </si>
  <si>
    <t>Ostali nespomenuti prihodi</t>
  </si>
  <si>
    <t>Prihodi od pruženih usluga</t>
  </si>
  <si>
    <t>Kapitalne donacije</t>
  </si>
  <si>
    <t>Prihodi iz nadležnog proračuna za financiranje rashoda poslovanja</t>
  </si>
  <si>
    <t>Plaće za redovan rad</t>
  </si>
  <si>
    <t>Plaće za prekovremeni rad</t>
  </si>
  <si>
    <t>Plaće za posebne uvjete rada</t>
  </si>
  <si>
    <t>Doprinosi za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</si>
  <si>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</si>
  <si>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</si>
  <si>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</si>
  <si>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</si>
  <si>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</si>
  <si>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</si>
  <si>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</si>
  <si>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</si>
  <si>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</si>
  <si>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Službena.radna i zaštitna odjeća i obuća</t>
  </si>
  <si>
    <t>Usluge telefona,pošte i prijevoza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</si>
  <si>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</si>
  <si>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</si>
  <si>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</si>
  <si>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</si>
  <si>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</si>
  <si>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</si>
  <si>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</si>
  <si>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Članarine</t>
  </si>
  <si>
    <t>Pristojbe i naknade</t>
  </si>
  <si>
    <t>Ostali nespomenuti rashodi poslovanja</t>
  </si>
  <si>
    <t>Bankarske usluge</t>
  </si>
  <si>
    <t>Uredska oprema i namještaj</t>
  </si>
  <si>
    <t>Uređaji,strojevi i oprema za ostale namjene</t>
  </si>
  <si>
    <t>Knjige u knjižnicama</t>
  </si>
  <si>
    <t>Pomoći proračunskim korisnicima iz proračuna koji im nije nadležan</t>
  </si>
  <si>
    <t>Pomoći iz državnog proračuna temeljem prijenosa EU sredstava</t>
  </si>
  <si>
    <t>Prihodi od financijske imovine</t>
  </si>
  <si>
    <t>Prihodi koje proračuni ostvare obavljanjem vlastite djelatnosti</t>
  </si>
  <si>
    <t>Donacije od pravnih i fizičkih osoba izvan opće države</t>
  </si>
  <si>
    <t>Prihodi iz nadležnog proračuna za financiranje redovne djelatnosti proračunskih korisnika</t>
  </si>
  <si>
    <t>Plaće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</si>
  <si>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</si>
  <si>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</si>
  <si>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</si>
  <si>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</si>
  <si>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</si>
  <si>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</si>
  <si>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Ostale naknade građanima i kućanstvima iz proračuna</t>
  </si>
  <si>
    <t>Kazne,penali i naknade štete</t>
  </si>
  <si>
    <t>Ostale kazne</t>
  </si>
  <si>
    <t>Postrojenja i oprema</t>
  </si>
  <si>
    <t>Knjige,umjetnička djela i ostale izložbene vrijednosti</t>
  </si>
  <si>
    <t>Zatezne kamate</t>
  </si>
  <si>
    <t>Tekuće donacije</t>
  </si>
  <si>
    <t>Sportska i glazbena oprema</t>
  </si>
  <si>
    <t>NAZIV PROGRAMA - VLASTITI PRIHODI</t>
  </si>
  <si>
    <t>PROGRAM 1013</t>
  </si>
  <si>
    <t>NAZIV PROGRAMA - TEHNIČKA PODRŠKA E-ŠKOLE</t>
  </si>
  <si>
    <t>Aktivnost A1013A1001330</t>
  </si>
  <si>
    <t>POLUGODIŠNJI IZVJEŠTAJ O IZVRŠENJU FINANCIJSKOG PLANA ZA 2024.GODINU - OŠ STRAHONINEC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</si>
</sst>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16" fillId="2" borderId="4" xfId="0" applyNumberFormat="1" applyFont="1" applyFill="1" applyBorder="1" applyAlignment="1">
      <alignment horizontal="right"/>
    </xf>
    <xf numFmtId="3" fontId="16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3" fontId="1" fillId="0" borderId="3" xfId="0" applyNumberFormat="1" applyFont="1" applyBorder="1"/>
    <xf numFmtId="3" fontId="0" fillId="0" borderId="3" xfId="0" applyNumberFormat="1" applyBorder="1"/>
    <xf numFmtId="0" fontId="1" fillId="0" borderId="3" xfId="0" applyFont="1" applyBorder="1"/>
    <xf numFmtId="0" fontId="21" fillId="0" borderId="3" xfId="0" applyFont="1" applyBorder="1"/>
    <xf numFmtId="3" fontId="0" fillId="0" borderId="0" xfId="0" applyNumberFormat="1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0" borderId="3" xfId="0" applyFont="1" applyBorder="1"/>
    <xf numFmtId="0" fontId="22" fillId="0" borderId="3" xfId="0" applyFont="1" applyBorder="1" applyAlignment="1">
      <alignment horizontal="left"/>
    </xf>
    <xf numFmtId="3" fontId="22" fillId="0" borderId="3" xfId="0" applyNumberFormat="1" applyFont="1" applyBorder="1"/>
    <xf numFmtId="3" fontId="3" fillId="0" borderId="3" xfId="0" applyNumberFormat="1" applyFont="1" applyFill="1" applyBorder="1" applyAlignment="1" applyProtection="1">
      <alignment horizontal="righ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7" fillId="2" borderId="4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B4" sqref="B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109" t="s">
        <v>23</v>
      </c>
      <c r="B3" s="109"/>
      <c r="C3" s="109"/>
      <c r="D3" s="109"/>
      <c r="E3" s="109"/>
      <c r="F3" s="109"/>
      <c r="G3" s="109"/>
      <c r="H3" s="109"/>
      <c r="I3" s="110"/>
      <c r="J3" s="110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109" t="s">
        <v>37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8" t="s">
        <v>42</v>
      </c>
    </row>
    <row r="7" spans="1:10" x14ac:dyDescent="0.25">
      <c r="A7" s="31"/>
      <c r="B7" s="32"/>
      <c r="C7" s="32"/>
      <c r="D7" s="33"/>
      <c r="E7" s="34"/>
      <c r="F7" s="3" t="s">
        <v>105</v>
      </c>
      <c r="G7" s="3" t="s">
        <v>104</v>
      </c>
      <c r="H7" s="3" t="s">
        <v>106</v>
      </c>
      <c r="I7" s="3" t="s">
        <v>107</v>
      </c>
      <c r="J7" s="3" t="s">
        <v>108</v>
      </c>
    </row>
    <row r="8" spans="1:10" x14ac:dyDescent="0.25">
      <c r="A8" s="112" t="s">
        <v>0</v>
      </c>
      <c r="B8" s="113"/>
      <c r="C8" s="113"/>
      <c r="D8" s="113"/>
      <c r="E8" s="114"/>
      <c r="F8" s="35">
        <f t="shared" ref="F8:H8" si="0">F9+F10</f>
        <v>619915.4800000001</v>
      </c>
      <c r="G8" s="35">
        <f t="shared" si="0"/>
        <v>1358325</v>
      </c>
      <c r="H8" s="35">
        <f t="shared" si="0"/>
        <v>789933.14999999991</v>
      </c>
      <c r="I8" s="35">
        <f>(H8/F8)*100</f>
        <v>127.42594361411975</v>
      </c>
      <c r="J8" s="35">
        <f>(H8/G8)*100</f>
        <v>58.154944508862002</v>
      </c>
    </row>
    <row r="9" spans="1:10" x14ac:dyDescent="0.25">
      <c r="A9" s="115" t="s">
        <v>44</v>
      </c>
      <c r="B9" s="116"/>
      <c r="C9" s="116"/>
      <c r="D9" s="116"/>
      <c r="E9" s="108"/>
      <c r="F9" s="36">
        <f>' Račun prihoda i rashoda'!D11</f>
        <v>619915.4800000001</v>
      </c>
      <c r="G9" s="36">
        <f>' Račun prihoda i rashoda'!E11</f>
        <v>1358325</v>
      </c>
      <c r="H9" s="36">
        <f>' Račun prihoda i rashoda'!F11</f>
        <v>789933.14999999991</v>
      </c>
      <c r="I9" s="35">
        <f t="shared" ref="I9:I13" si="1">(H9/F9)*100</f>
        <v>127.42594361411975</v>
      </c>
      <c r="J9" s="35">
        <f t="shared" ref="J9:J13" si="2">(H9/G9)*100</f>
        <v>58.154944508862002</v>
      </c>
    </row>
    <row r="10" spans="1:10" x14ac:dyDescent="0.25">
      <c r="A10" s="117" t="s">
        <v>45</v>
      </c>
      <c r="B10" s="108"/>
      <c r="C10" s="108"/>
      <c r="D10" s="108"/>
      <c r="E10" s="108"/>
      <c r="F10" s="36"/>
      <c r="G10" s="36"/>
      <c r="H10" s="36">
        <f>' Račun prihoda i rashoda'!F28</f>
        <v>0</v>
      </c>
      <c r="I10" s="35"/>
      <c r="J10" s="35"/>
    </row>
    <row r="11" spans="1:10" x14ac:dyDescent="0.25">
      <c r="A11" s="39" t="s">
        <v>1</v>
      </c>
      <c r="B11" s="48"/>
      <c r="C11" s="48"/>
      <c r="D11" s="48"/>
      <c r="E11" s="48"/>
      <c r="F11" s="35">
        <f t="shared" ref="F11:H11" si="3">F12+F13</f>
        <v>622510.30999999994</v>
      </c>
      <c r="G11" s="35">
        <f t="shared" si="3"/>
        <v>1366325</v>
      </c>
      <c r="H11" s="35">
        <f t="shared" si="3"/>
        <v>803780.7</v>
      </c>
      <c r="I11" s="35">
        <f t="shared" si="1"/>
        <v>129.1192590850423</v>
      </c>
      <c r="J11" s="35">
        <f t="shared" si="2"/>
        <v>58.827928933452867</v>
      </c>
    </row>
    <row r="12" spans="1:10" x14ac:dyDescent="0.25">
      <c r="A12" s="118" t="s">
        <v>46</v>
      </c>
      <c r="B12" s="116"/>
      <c r="C12" s="116"/>
      <c r="D12" s="116"/>
      <c r="E12" s="116"/>
      <c r="F12" s="36">
        <f>' Račun prihoda i rashoda'!D36</f>
        <v>615782.37</v>
      </c>
      <c r="G12" s="36">
        <f>' Račun prihoda i rashoda'!E36</f>
        <v>1319025</v>
      </c>
      <c r="H12" s="36">
        <f>' Račun prihoda i rashoda'!F36</f>
        <v>799173.95</v>
      </c>
      <c r="I12" s="35">
        <f t="shared" si="1"/>
        <v>129.78188219321706</v>
      </c>
      <c r="J12" s="35">
        <f t="shared" si="2"/>
        <v>60.588233733249929</v>
      </c>
    </row>
    <row r="13" spans="1:10" x14ac:dyDescent="0.25">
      <c r="A13" s="107" t="s">
        <v>47</v>
      </c>
      <c r="B13" s="108"/>
      <c r="C13" s="108"/>
      <c r="D13" s="108"/>
      <c r="E13" s="108"/>
      <c r="F13" s="50">
        <f>' Račun prihoda i rashoda'!D77</f>
        <v>6727.9400000000005</v>
      </c>
      <c r="G13" s="50">
        <f>' Račun prihoda i rashoda'!E77</f>
        <v>47300</v>
      </c>
      <c r="H13" s="50">
        <f>' Račun prihoda i rashoda'!F77</f>
        <v>4606.75</v>
      </c>
      <c r="I13" s="35">
        <f t="shared" si="1"/>
        <v>68.471924541538712</v>
      </c>
      <c r="J13" s="35">
        <f t="shared" si="2"/>
        <v>9.7394291754756868</v>
      </c>
    </row>
    <row r="14" spans="1:10" x14ac:dyDescent="0.25">
      <c r="A14" s="119" t="s">
        <v>70</v>
      </c>
      <c r="B14" s="113"/>
      <c r="C14" s="113"/>
      <c r="D14" s="113"/>
      <c r="E14" s="113"/>
      <c r="F14" s="35">
        <f t="shared" ref="F14:H14" si="4">F8-F11</f>
        <v>-2594.8299999998417</v>
      </c>
      <c r="G14" s="35">
        <f t="shared" si="4"/>
        <v>-8000</v>
      </c>
      <c r="H14" s="35">
        <f t="shared" si="4"/>
        <v>-13847.550000000047</v>
      </c>
      <c r="I14" s="35"/>
      <c r="J14" s="35"/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109" t="s">
        <v>38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x14ac:dyDescent="0.25">
      <c r="A18" s="31"/>
      <c r="B18" s="32"/>
      <c r="C18" s="32"/>
      <c r="D18" s="33"/>
      <c r="E18" s="34"/>
      <c r="F18" s="3" t="s">
        <v>105</v>
      </c>
      <c r="G18" s="3" t="s">
        <v>104</v>
      </c>
      <c r="H18" s="3" t="s">
        <v>106</v>
      </c>
      <c r="I18" s="3" t="s">
        <v>107</v>
      </c>
      <c r="J18" s="3" t="s">
        <v>108</v>
      </c>
    </row>
    <row r="19" spans="1:10" x14ac:dyDescent="0.25">
      <c r="A19" s="107" t="s">
        <v>48</v>
      </c>
      <c r="B19" s="108"/>
      <c r="C19" s="108"/>
      <c r="D19" s="108"/>
      <c r="E19" s="108"/>
      <c r="F19" s="50"/>
      <c r="G19" s="50"/>
      <c r="H19" s="50"/>
      <c r="I19" s="50"/>
      <c r="J19" s="49"/>
    </row>
    <row r="20" spans="1:10" x14ac:dyDescent="0.25">
      <c r="A20" s="107" t="s">
        <v>49</v>
      </c>
      <c r="B20" s="108"/>
      <c r="C20" s="108"/>
      <c r="D20" s="108"/>
      <c r="E20" s="108"/>
      <c r="F20" s="50"/>
      <c r="G20" s="50"/>
      <c r="H20" s="50"/>
      <c r="I20" s="50"/>
      <c r="J20" s="49"/>
    </row>
    <row r="21" spans="1:10" x14ac:dyDescent="0.25">
      <c r="A21" s="119" t="s">
        <v>2</v>
      </c>
      <c r="B21" s="113"/>
      <c r="C21" s="113"/>
      <c r="D21" s="113"/>
      <c r="E21" s="113"/>
      <c r="F21" s="35">
        <f>F19-F20</f>
        <v>0</v>
      </c>
      <c r="G21" s="35">
        <f t="shared" ref="G21:J21" si="5">G19-G20</f>
        <v>0</v>
      </c>
      <c r="H21" s="35">
        <f t="shared" si="5"/>
        <v>0</v>
      </c>
      <c r="I21" s="35">
        <f t="shared" si="5"/>
        <v>0</v>
      </c>
      <c r="J21" s="35">
        <f t="shared" si="5"/>
        <v>0</v>
      </c>
    </row>
    <row r="22" spans="1:10" x14ac:dyDescent="0.25">
      <c r="A22" s="119" t="s">
        <v>71</v>
      </c>
      <c r="B22" s="113"/>
      <c r="C22" s="113"/>
      <c r="D22" s="113"/>
      <c r="E22" s="113"/>
      <c r="F22" s="35">
        <f>F14+F21</f>
        <v>-2594.8299999998417</v>
      </c>
      <c r="G22" s="35">
        <f t="shared" ref="G22:J22" si="6">G14+G21</f>
        <v>-8000</v>
      </c>
      <c r="H22" s="35">
        <f t="shared" si="6"/>
        <v>-13847.550000000047</v>
      </c>
      <c r="I22" s="35">
        <f t="shared" si="6"/>
        <v>0</v>
      </c>
      <c r="J22" s="35">
        <f t="shared" si="6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109" t="s">
        <v>72</v>
      </c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ht="15.75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5">
      <c r="A26" s="31"/>
      <c r="B26" s="32"/>
      <c r="C26" s="32"/>
      <c r="D26" s="33"/>
      <c r="E26" s="34"/>
      <c r="F26" s="3" t="s">
        <v>105</v>
      </c>
      <c r="G26" s="3" t="s">
        <v>104</v>
      </c>
      <c r="H26" s="3" t="s">
        <v>106</v>
      </c>
      <c r="I26" s="3" t="s">
        <v>107</v>
      </c>
      <c r="J26" s="3" t="s">
        <v>108</v>
      </c>
    </row>
    <row r="27" spans="1:10" ht="15" customHeight="1" x14ac:dyDescent="0.25">
      <c r="A27" s="122" t="s">
        <v>73</v>
      </c>
      <c r="B27" s="123"/>
      <c r="C27" s="123"/>
      <c r="D27" s="123"/>
      <c r="E27" s="124"/>
      <c r="F27" s="51">
        <v>0</v>
      </c>
      <c r="G27" s="51">
        <v>8000</v>
      </c>
      <c r="H27" s="51"/>
      <c r="I27" s="51">
        <v>0</v>
      </c>
      <c r="J27" s="52">
        <v>0</v>
      </c>
    </row>
    <row r="28" spans="1:10" ht="15" customHeight="1" x14ac:dyDescent="0.25">
      <c r="A28" s="119" t="s">
        <v>74</v>
      </c>
      <c r="B28" s="113"/>
      <c r="C28" s="113"/>
      <c r="D28" s="113"/>
      <c r="E28" s="113"/>
      <c r="F28" s="53">
        <f>F22+F27</f>
        <v>-2594.8299999998417</v>
      </c>
      <c r="G28" s="53">
        <v>8000</v>
      </c>
      <c r="H28" s="53">
        <f t="shared" ref="H28:J28" si="7">H22+H27</f>
        <v>-13847.550000000047</v>
      </c>
      <c r="I28" s="53">
        <f t="shared" si="7"/>
        <v>0</v>
      </c>
      <c r="J28" s="54">
        <f t="shared" si="7"/>
        <v>0</v>
      </c>
    </row>
    <row r="29" spans="1:10" ht="45" customHeight="1" x14ac:dyDescent="0.25">
      <c r="A29" s="112" t="s">
        <v>75</v>
      </c>
      <c r="B29" s="125"/>
      <c r="C29" s="125"/>
      <c r="D29" s="125"/>
      <c r="E29" s="126"/>
      <c r="F29" s="53">
        <f>F14+F21+F27-F28</f>
        <v>0</v>
      </c>
      <c r="G29" s="53">
        <f t="shared" ref="G29:J29" si="8">G14+G21+G27-G28</f>
        <v>-8000</v>
      </c>
      <c r="H29" s="53">
        <f t="shared" si="8"/>
        <v>0</v>
      </c>
      <c r="I29" s="53">
        <f t="shared" si="8"/>
        <v>0</v>
      </c>
      <c r="J29" s="54">
        <f t="shared" si="8"/>
        <v>0</v>
      </c>
    </row>
    <row r="30" spans="1:10" ht="15.75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127" t="s">
        <v>69</v>
      </c>
      <c r="B31" s="127"/>
      <c r="C31" s="127"/>
      <c r="D31" s="127"/>
      <c r="E31" s="127"/>
      <c r="F31" s="127"/>
      <c r="G31" s="127"/>
      <c r="H31" s="127"/>
      <c r="I31" s="127"/>
      <c r="J31" s="127"/>
    </row>
    <row r="32" spans="1:10" ht="18" x14ac:dyDescent="0.25">
      <c r="A32" s="57"/>
      <c r="B32" s="58"/>
      <c r="C32" s="58"/>
      <c r="D32" s="58"/>
      <c r="E32" s="58"/>
      <c r="F32" s="58"/>
      <c r="G32" s="58"/>
      <c r="H32" s="59"/>
      <c r="I32" s="59"/>
      <c r="J32" s="59"/>
    </row>
    <row r="33" spans="1:10" x14ac:dyDescent="0.25">
      <c r="A33" s="60"/>
      <c r="B33" s="61"/>
      <c r="C33" s="61"/>
      <c r="D33" s="62"/>
      <c r="E33" s="63"/>
      <c r="F33" s="3" t="s">
        <v>105</v>
      </c>
      <c r="G33" s="3" t="s">
        <v>104</v>
      </c>
      <c r="H33" s="3" t="s">
        <v>106</v>
      </c>
      <c r="I33" s="3" t="s">
        <v>107</v>
      </c>
      <c r="J33" s="3" t="s">
        <v>108</v>
      </c>
    </row>
    <row r="34" spans="1:10" x14ac:dyDescent="0.25">
      <c r="A34" s="122" t="s">
        <v>73</v>
      </c>
      <c r="B34" s="123"/>
      <c r="C34" s="123"/>
      <c r="D34" s="123"/>
      <c r="E34" s="124"/>
      <c r="F34" s="51">
        <v>0</v>
      </c>
      <c r="G34" s="51"/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122" t="s">
        <v>76</v>
      </c>
      <c r="B35" s="123"/>
      <c r="C35" s="123"/>
      <c r="D35" s="123"/>
      <c r="E35" s="124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122" t="s">
        <v>77</v>
      </c>
      <c r="B36" s="128"/>
      <c r="C36" s="128"/>
      <c r="D36" s="128"/>
      <c r="E36" s="129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119" t="s">
        <v>74</v>
      </c>
      <c r="B37" s="113"/>
      <c r="C37" s="113"/>
      <c r="D37" s="113"/>
      <c r="E37" s="113"/>
      <c r="F37" s="37">
        <f>F34-F35+F36</f>
        <v>0</v>
      </c>
      <c r="G37" s="37">
        <f t="shared" ref="G37:J37" si="9">G34-G35+G36</f>
        <v>0</v>
      </c>
      <c r="H37" s="37">
        <f t="shared" si="9"/>
        <v>0</v>
      </c>
      <c r="I37" s="37">
        <f t="shared" si="9"/>
        <v>0</v>
      </c>
      <c r="J37" s="64">
        <f t="shared" si="9"/>
        <v>0</v>
      </c>
    </row>
    <row r="38" spans="1:10" ht="17.25" customHeight="1" x14ac:dyDescent="0.25"/>
    <row r="39" spans="1:10" x14ac:dyDescent="0.25">
      <c r="A39" s="120" t="s">
        <v>43</v>
      </c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09" t="s">
        <v>23</v>
      </c>
      <c r="B3" s="109"/>
      <c r="C3" s="109"/>
      <c r="D3" s="109"/>
      <c r="E3" s="109"/>
      <c r="F3" s="109"/>
      <c r="G3" s="109"/>
      <c r="H3" s="109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09" t="s">
        <v>50</v>
      </c>
      <c r="B7" s="109"/>
      <c r="C7" s="109"/>
      <c r="D7" s="109"/>
      <c r="E7" s="109"/>
      <c r="F7" s="109"/>
      <c r="G7" s="109"/>
      <c r="H7" s="109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x14ac:dyDescent="0.25">
      <c r="A9" s="21" t="s">
        <v>5</v>
      </c>
      <c r="B9" s="20" t="s">
        <v>6</v>
      </c>
      <c r="C9" s="20" t="s">
        <v>3</v>
      </c>
      <c r="D9" s="3" t="s">
        <v>105</v>
      </c>
      <c r="E9" s="3" t="s">
        <v>104</v>
      </c>
      <c r="F9" s="3" t="s">
        <v>106</v>
      </c>
      <c r="G9" s="3" t="s">
        <v>107</v>
      </c>
      <c r="H9" s="3" t="s">
        <v>108</v>
      </c>
    </row>
    <row r="10" spans="1:10" x14ac:dyDescent="0.25">
      <c r="A10" s="42"/>
      <c r="B10" s="43"/>
      <c r="C10" s="41" t="s">
        <v>0</v>
      </c>
      <c r="D10" s="75">
        <f t="shared" ref="D10:E10" si="0">D11+D28</f>
        <v>619915.4800000001</v>
      </c>
      <c r="E10" s="75">
        <f t="shared" si="0"/>
        <v>1358325</v>
      </c>
      <c r="F10" s="75">
        <f>F11+F28</f>
        <v>789933.14999999991</v>
      </c>
      <c r="G10" s="75">
        <f>(F10/D10)*100</f>
        <v>127.42594361411975</v>
      </c>
      <c r="H10" s="75">
        <f>(F10/E10)*100</f>
        <v>58.154944508862002</v>
      </c>
    </row>
    <row r="11" spans="1:10" ht="15.75" customHeight="1" x14ac:dyDescent="0.25">
      <c r="A11" s="11">
        <v>6</v>
      </c>
      <c r="B11" s="11"/>
      <c r="C11" s="11" t="s">
        <v>7</v>
      </c>
      <c r="D11" s="72">
        <f>D12+D15+D17+D19+D21+D23+D26</f>
        <v>619915.4800000001</v>
      </c>
      <c r="E11" s="72">
        <f>E12+E15+E17+E19+E21+E23+E26</f>
        <v>1358325</v>
      </c>
      <c r="F11" s="72">
        <f>F12+F15+F17+F19+F21+F23+F26</f>
        <v>789933.14999999991</v>
      </c>
      <c r="G11" s="75">
        <f t="shared" ref="G11:G29" si="1">(F11/D11)*100</f>
        <v>127.42594361411975</v>
      </c>
      <c r="H11" s="75">
        <f t="shared" ref="H11:H29" si="2">(F11/E11)*100</f>
        <v>58.154944508862002</v>
      </c>
    </row>
    <row r="12" spans="1:10" ht="37.5" customHeight="1" x14ac:dyDescent="0.25">
      <c r="A12" s="11"/>
      <c r="B12" s="11">
        <v>636</v>
      </c>
      <c r="C12" s="11" t="s">
        <v>147</v>
      </c>
      <c r="D12" s="72">
        <f>D13+D14</f>
        <v>546817.17000000004</v>
      </c>
      <c r="E12" s="72">
        <f>E13+E14</f>
        <v>1227900</v>
      </c>
      <c r="F12" s="72">
        <f>F13+F14</f>
        <v>713854.16</v>
      </c>
      <c r="G12" s="75">
        <f t="shared" si="1"/>
        <v>130.54713698913295</v>
      </c>
      <c r="H12" s="75">
        <f t="shared" si="2"/>
        <v>58.13618047072238</v>
      </c>
    </row>
    <row r="13" spans="1:10" ht="51" x14ac:dyDescent="0.25">
      <c r="A13" s="11"/>
      <c r="B13" s="16">
        <v>6361</v>
      </c>
      <c r="C13" s="16" t="s">
        <v>110</v>
      </c>
      <c r="D13" s="8">
        <v>539901.03</v>
      </c>
      <c r="E13" s="9">
        <v>1188200</v>
      </c>
      <c r="F13" s="9">
        <v>707896.66</v>
      </c>
      <c r="G13" s="75">
        <f t="shared" si="1"/>
        <v>131.11600472405101</v>
      </c>
      <c r="H13" s="75">
        <f t="shared" si="2"/>
        <v>59.577231105874439</v>
      </c>
    </row>
    <row r="14" spans="1:10" ht="51" x14ac:dyDescent="0.25">
      <c r="A14" s="11"/>
      <c r="B14" s="16">
        <v>6362</v>
      </c>
      <c r="C14" s="16" t="s">
        <v>111</v>
      </c>
      <c r="D14" s="8">
        <v>6916.14</v>
      </c>
      <c r="E14" s="9">
        <v>39700</v>
      </c>
      <c r="F14" s="9">
        <v>5957.5</v>
      </c>
      <c r="G14" s="75">
        <f t="shared" si="1"/>
        <v>86.139089145101167</v>
      </c>
      <c r="H14" s="75">
        <f t="shared" si="2"/>
        <v>15.006297229219143</v>
      </c>
    </row>
    <row r="15" spans="1:10" ht="38.25" x14ac:dyDescent="0.25">
      <c r="A15" s="11"/>
      <c r="B15" s="11">
        <v>638</v>
      </c>
      <c r="C15" s="11" t="s">
        <v>148</v>
      </c>
      <c r="D15" s="72">
        <f>D16</f>
        <v>14577.48</v>
      </c>
      <c r="E15" s="72">
        <f>E16</f>
        <v>17820</v>
      </c>
      <c r="F15" s="72">
        <f>F16</f>
        <v>6098.2</v>
      </c>
      <c r="G15" s="75">
        <f t="shared" si="1"/>
        <v>41.833019150086301</v>
      </c>
      <c r="H15" s="75">
        <f t="shared" si="2"/>
        <v>34.221099887766556</v>
      </c>
    </row>
    <row r="16" spans="1:10" ht="38.25" x14ac:dyDescent="0.25">
      <c r="A16" s="11"/>
      <c r="B16" s="16">
        <v>6381</v>
      </c>
      <c r="C16" s="16" t="s">
        <v>112</v>
      </c>
      <c r="D16" s="8">
        <v>14577.48</v>
      </c>
      <c r="E16" s="9">
        <v>17820</v>
      </c>
      <c r="F16" s="9">
        <v>6098.2</v>
      </c>
      <c r="G16" s="75">
        <f t="shared" si="1"/>
        <v>41.833019150086301</v>
      </c>
      <c r="H16" s="75">
        <f t="shared" si="2"/>
        <v>34.221099887766556</v>
      </c>
    </row>
    <row r="17" spans="1:8" ht="25.5" x14ac:dyDescent="0.25">
      <c r="A17" s="11"/>
      <c r="B17" s="11">
        <v>641</v>
      </c>
      <c r="C17" s="11" t="s">
        <v>149</v>
      </c>
      <c r="D17" s="72">
        <f>D18</f>
        <v>2.12</v>
      </c>
      <c r="E17" s="72">
        <f>E18</f>
        <v>25</v>
      </c>
      <c r="F17" s="72">
        <f>F18</f>
        <v>10.24</v>
      </c>
      <c r="G17" s="75">
        <f t="shared" si="1"/>
        <v>483.01886792452831</v>
      </c>
      <c r="H17" s="75">
        <f t="shared" si="2"/>
        <v>40.96</v>
      </c>
    </row>
    <row r="18" spans="1:8" ht="25.5" x14ac:dyDescent="0.25">
      <c r="A18" s="12"/>
      <c r="B18" s="12">
        <v>6413</v>
      </c>
      <c r="C18" s="65" t="s">
        <v>113</v>
      </c>
      <c r="D18" s="8">
        <v>2.12</v>
      </c>
      <c r="E18" s="9">
        <v>25</v>
      </c>
      <c r="F18" s="9">
        <v>10.24</v>
      </c>
      <c r="G18" s="75">
        <f t="shared" si="1"/>
        <v>483.01886792452831</v>
      </c>
      <c r="H18" s="75">
        <f t="shared" si="2"/>
        <v>40.96</v>
      </c>
    </row>
    <row r="19" spans="1:8" ht="25.5" x14ac:dyDescent="0.25">
      <c r="A19" s="28"/>
      <c r="B19" s="28">
        <v>652</v>
      </c>
      <c r="C19" s="104" t="s">
        <v>78</v>
      </c>
      <c r="D19" s="72">
        <f>D20</f>
        <v>17711.060000000001</v>
      </c>
      <c r="E19" s="72">
        <f>E20</f>
        <v>41800</v>
      </c>
      <c r="F19" s="72">
        <f>F20</f>
        <v>16400.5</v>
      </c>
      <c r="G19" s="75">
        <f t="shared" si="1"/>
        <v>92.600329963311054</v>
      </c>
      <c r="H19" s="75">
        <f t="shared" si="2"/>
        <v>39.235645933014354</v>
      </c>
    </row>
    <row r="20" spans="1:8" x14ac:dyDescent="0.25">
      <c r="A20" s="12"/>
      <c r="B20" s="12">
        <v>6526</v>
      </c>
      <c r="C20" s="65" t="s">
        <v>114</v>
      </c>
      <c r="D20" s="8">
        <v>17711.060000000001</v>
      </c>
      <c r="E20" s="9">
        <v>41800</v>
      </c>
      <c r="F20" s="9">
        <v>16400.5</v>
      </c>
      <c r="G20" s="75">
        <f t="shared" si="1"/>
        <v>92.600329963311054</v>
      </c>
      <c r="H20" s="75">
        <f t="shared" si="2"/>
        <v>39.235645933014354</v>
      </c>
    </row>
    <row r="21" spans="1:8" s="105" customFormat="1" ht="38.25" x14ac:dyDescent="0.25">
      <c r="A21" s="28"/>
      <c r="B21" s="28">
        <v>661</v>
      </c>
      <c r="C21" s="104" t="s">
        <v>150</v>
      </c>
      <c r="D21" s="72">
        <f>D22</f>
        <v>7591.56</v>
      </c>
      <c r="E21" s="72">
        <f>E22</f>
        <v>12000</v>
      </c>
      <c r="F21" s="72">
        <f>F22</f>
        <v>7437.86</v>
      </c>
      <c r="G21" s="75">
        <f t="shared" si="1"/>
        <v>97.975383188699013</v>
      </c>
      <c r="H21" s="75">
        <f t="shared" si="2"/>
        <v>61.982166666666657</v>
      </c>
    </row>
    <row r="22" spans="1:8" x14ac:dyDescent="0.25">
      <c r="A22" s="12"/>
      <c r="B22" s="12">
        <v>6615</v>
      </c>
      <c r="C22" s="65" t="s">
        <v>115</v>
      </c>
      <c r="D22" s="8">
        <v>7591.56</v>
      </c>
      <c r="E22" s="9">
        <v>12000</v>
      </c>
      <c r="F22" s="9">
        <v>7437.86</v>
      </c>
      <c r="G22" s="75">
        <f t="shared" si="1"/>
        <v>97.975383188699013</v>
      </c>
      <c r="H22" s="75">
        <f t="shared" si="2"/>
        <v>61.982166666666657</v>
      </c>
    </row>
    <row r="23" spans="1:8" s="105" customFormat="1" ht="42" customHeight="1" x14ac:dyDescent="0.25">
      <c r="A23" s="28"/>
      <c r="B23" s="28">
        <v>663</v>
      </c>
      <c r="C23" s="104" t="s">
        <v>151</v>
      </c>
      <c r="D23" s="72">
        <f>D25+D24</f>
        <v>464</v>
      </c>
      <c r="E23" s="72">
        <f>E25+E24</f>
        <v>600</v>
      </c>
      <c r="F23" s="72">
        <f>F25+F24</f>
        <v>0</v>
      </c>
      <c r="G23" s="49">
        <f t="shared" si="1"/>
        <v>0</v>
      </c>
      <c r="H23" s="49">
        <f t="shared" si="2"/>
        <v>0</v>
      </c>
    </row>
    <row r="24" spans="1:8" s="105" customFormat="1" ht="16.5" customHeight="1" x14ac:dyDescent="0.25">
      <c r="A24" s="12"/>
      <c r="B24" s="12">
        <v>6631</v>
      </c>
      <c r="C24" s="65" t="s">
        <v>166</v>
      </c>
      <c r="D24" s="8">
        <v>464</v>
      </c>
      <c r="E24" s="9"/>
      <c r="F24" s="9"/>
      <c r="G24" s="103"/>
      <c r="H24" s="103"/>
    </row>
    <row r="25" spans="1:8" x14ac:dyDescent="0.25">
      <c r="A25" s="12"/>
      <c r="B25" s="12">
        <v>6632</v>
      </c>
      <c r="C25" s="65" t="s">
        <v>116</v>
      </c>
      <c r="D25" s="8">
        <v>0</v>
      </c>
      <c r="E25" s="9">
        <v>600</v>
      </c>
      <c r="F25" s="9">
        <v>0</v>
      </c>
      <c r="G25" s="75" t="e">
        <f t="shared" si="1"/>
        <v>#DIV/0!</v>
      </c>
      <c r="H25" s="75">
        <f t="shared" si="2"/>
        <v>0</v>
      </c>
    </row>
    <row r="26" spans="1:8" s="105" customFormat="1" ht="54.75" customHeight="1" x14ac:dyDescent="0.25">
      <c r="A26" s="28"/>
      <c r="B26" s="28">
        <v>671</v>
      </c>
      <c r="C26" s="104" t="s">
        <v>152</v>
      </c>
      <c r="D26" s="72">
        <f>D27</f>
        <v>32752.09</v>
      </c>
      <c r="E26" s="72">
        <f>E27</f>
        <v>58180</v>
      </c>
      <c r="F26" s="72">
        <f>F27</f>
        <v>46132.19</v>
      </c>
      <c r="G26" s="75">
        <f t="shared" si="1"/>
        <v>140.8526600897836</v>
      </c>
      <c r="H26" s="75">
        <f t="shared" si="2"/>
        <v>79.292179443107599</v>
      </c>
    </row>
    <row r="27" spans="1:8" ht="38.25" x14ac:dyDescent="0.25">
      <c r="A27" s="12"/>
      <c r="B27" s="12">
        <v>6711</v>
      </c>
      <c r="C27" s="16" t="s">
        <v>117</v>
      </c>
      <c r="D27" s="8">
        <v>32752.09</v>
      </c>
      <c r="E27" s="9">
        <v>58180</v>
      </c>
      <c r="F27" s="9">
        <v>46132.19</v>
      </c>
      <c r="G27" s="75">
        <f t="shared" si="1"/>
        <v>140.8526600897836</v>
      </c>
      <c r="H27" s="75">
        <f t="shared" si="2"/>
        <v>79.292179443107599</v>
      </c>
    </row>
    <row r="28" spans="1:8" ht="25.5" x14ac:dyDescent="0.25">
      <c r="A28" s="14">
        <v>7</v>
      </c>
      <c r="B28" s="15"/>
      <c r="C28" s="26" t="s">
        <v>8</v>
      </c>
      <c r="D28" s="8"/>
      <c r="E28" s="9"/>
      <c r="F28" s="9"/>
      <c r="G28" s="75" t="e">
        <f t="shared" si="1"/>
        <v>#DIV/0!</v>
      </c>
      <c r="H28" s="75" t="e">
        <f t="shared" si="2"/>
        <v>#DIV/0!</v>
      </c>
    </row>
    <row r="29" spans="1:8" ht="38.25" x14ac:dyDescent="0.25">
      <c r="A29" s="16"/>
      <c r="B29" s="16">
        <v>72</v>
      </c>
      <c r="C29" s="27" t="s">
        <v>39</v>
      </c>
      <c r="D29" s="8"/>
      <c r="E29" s="9"/>
      <c r="F29" s="9"/>
      <c r="G29" s="75" t="e">
        <f t="shared" si="1"/>
        <v>#DIV/0!</v>
      </c>
      <c r="H29" s="75" t="e">
        <f t="shared" si="2"/>
        <v>#DIV/0!</v>
      </c>
    </row>
    <row r="32" spans="1:8" ht="15.75" x14ac:dyDescent="0.25">
      <c r="A32" s="109" t="s">
        <v>51</v>
      </c>
      <c r="B32" s="130"/>
      <c r="C32" s="130"/>
      <c r="D32" s="130"/>
      <c r="E32" s="130"/>
      <c r="F32" s="130"/>
      <c r="G32" s="130"/>
      <c r="H32" s="130"/>
    </row>
    <row r="33" spans="1:8" ht="18" x14ac:dyDescent="0.25">
      <c r="A33" s="4"/>
      <c r="B33" s="4"/>
      <c r="C33" s="4"/>
      <c r="D33" s="4"/>
      <c r="E33" s="4"/>
      <c r="F33" s="4"/>
      <c r="G33" s="5"/>
      <c r="H33" s="5"/>
    </row>
    <row r="34" spans="1:8" x14ac:dyDescent="0.25">
      <c r="A34" s="21" t="s">
        <v>5</v>
      </c>
      <c r="B34" s="20" t="s">
        <v>6</v>
      </c>
      <c r="C34" s="20" t="s">
        <v>9</v>
      </c>
      <c r="D34" s="3" t="s">
        <v>105</v>
      </c>
      <c r="E34" s="3" t="s">
        <v>104</v>
      </c>
      <c r="F34" s="3" t="s">
        <v>106</v>
      </c>
      <c r="G34" s="3" t="s">
        <v>107</v>
      </c>
      <c r="H34" s="3" t="s">
        <v>108</v>
      </c>
    </row>
    <row r="35" spans="1:8" x14ac:dyDescent="0.25">
      <c r="A35" s="42"/>
      <c r="B35" s="43"/>
      <c r="C35" s="41" t="s">
        <v>1</v>
      </c>
      <c r="D35" s="75">
        <f t="shared" ref="D35:E35" si="3">D36+D77</f>
        <v>622510.30999999994</v>
      </c>
      <c r="E35" s="75">
        <f t="shared" si="3"/>
        <v>1366325</v>
      </c>
      <c r="F35" s="75">
        <f>F36+F77</f>
        <v>803780.7</v>
      </c>
      <c r="G35" s="75">
        <f>(F35/D35)*100</f>
        <v>129.1192590850423</v>
      </c>
      <c r="H35" s="75">
        <f>(F35/E35)*100</f>
        <v>58.827928933452867</v>
      </c>
    </row>
    <row r="36" spans="1:8" ht="15.75" customHeight="1" x14ac:dyDescent="0.25">
      <c r="A36" s="11">
        <v>3</v>
      </c>
      <c r="B36" s="11"/>
      <c r="C36" s="11" t="s">
        <v>10</v>
      </c>
      <c r="D36" s="72">
        <f>D37+D41+D43+D45+D50+D57+D66+D70+D73+D75</f>
        <v>615782.37</v>
      </c>
      <c r="E36" s="72">
        <f>E37+E41+E43+E45+E50+E57+E66+E70+E73+E75</f>
        <v>1319025</v>
      </c>
      <c r="F36" s="72">
        <f>F37+F41+F43+F45+F50+F57+F66+F70+F73+F75</f>
        <v>799173.95</v>
      </c>
      <c r="G36" s="75">
        <f t="shared" ref="G36:G82" si="4">(F36/D36)*100</f>
        <v>129.78188219321706</v>
      </c>
      <c r="H36" s="75">
        <f t="shared" ref="H36:H83" si="5">(F36/E36)*100</f>
        <v>60.588233733249929</v>
      </c>
    </row>
    <row r="37" spans="1:8" ht="15.75" customHeight="1" x14ac:dyDescent="0.25">
      <c r="A37" s="11"/>
      <c r="B37" s="11">
        <v>311</v>
      </c>
      <c r="C37" s="11" t="s">
        <v>153</v>
      </c>
      <c r="D37" s="72">
        <f>SUM(D38:D40)</f>
        <v>392515.2</v>
      </c>
      <c r="E37" s="72">
        <f>SUM(E38:E40)</f>
        <v>852327</v>
      </c>
      <c r="F37" s="72">
        <f>SUM(F38:F40)</f>
        <v>537642.4</v>
      </c>
      <c r="G37" s="75">
        <f t="shared" si="4"/>
        <v>136.97365095670179</v>
      </c>
      <c r="H37" s="75">
        <f t="shared" si="5"/>
        <v>63.079358039813357</v>
      </c>
    </row>
    <row r="38" spans="1:8" ht="15.75" customHeight="1" x14ac:dyDescent="0.25">
      <c r="A38" s="11"/>
      <c r="B38" s="16">
        <v>3111</v>
      </c>
      <c r="C38" s="16" t="s">
        <v>118</v>
      </c>
      <c r="D38" s="8">
        <v>380227.02</v>
      </c>
      <c r="E38" s="9">
        <v>832827</v>
      </c>
      <c r="F38" s="9">
        <v>518952.94</v>
      </c>
      <c r="G38" s="75">
        <f t="shared" si="4"/>
        <v>136.48502413110987</v>
      </c>
      <c r="H38" s="75">
        <f t="shared" si="5"/>
        <v>62.312213701044747</v>
      </c>
    </row>
    <row r="39" spans="1:8" x14ac:dyDescent="0.25">
      <c r="A39" s="12"/>
      <c r="B39" s="12">
        <v>3113</v>
      </c>
      <c r="C39" s="12" t="s">
        <v>119</v>
      </c>
      <c r="D39" s="8">
        <v>11329.93</v>
      </c>
      <c r="E39" s="9">
        <v>17000</v>
      </c>
      <c r="F39" s="9">
        <v>17253.12</v>
      </c>
      <c r="G39" s="75">
        <f t="shared" si="4"/>
        <v>152.27914029477674</v>
      </c>
      <c r="H39" s="75">
        <f t="shared" si="5"/>
        <v>101.48894117647058</v>
      </c>
    </row>
    <row r="40" spans="1:8" x14ac:dyDescent="0.25">
      <c r="A40" s="12"/>
      <c r="B40" s="12">
        <v>3114</v>
      </c>
      <c r="C40" s="12" t="s">
        <v>120</v>
      </c>
      <c r="D40" s="8">
        <v>958.25</v>
      </c>
      <c r="E40" s="9">
        <v>2500</v>
      </c>
      <c r="F40" s="9">
        <v>1436.34</v>
      </c>
      <c r="G40" s="75">
        <f t="shared" si="4"/>
        <v>149.89199060787894</v>
      </c>
      <c r="H40" s="75">
        <f t="shared" si="5"/>
        <v>57.453599999999994</v>
      </c>
    </row>
    <row r="41" spans="1:8" s="105" customFormat="1" x14ac:dyDescent="0.25">
      <c r="A41" s="28"/>
      <c r="B41" s="28">
        <v>312</v>
      </c>
      <c r="C41" s="28" t="s">
        <v>154</v>
      </c>
      <c r="D41" s="72">
        <f>D42</f>
        <v>18741.16</v>
      </c>
      <c r="E41" s="72">
        <f>E42</f>
        <v>57000</v>
      </c>
      <c r="F41" s="72">
        <f>F42</f>
        <v>24115.5</v>
      </c>
      <c r="G41" s="75">
        <f t="shared" si="4"/>
        <v>128.67666675915473</v>
      </c>
      <c r="H41" s="75">
        <f t="shared" si="5"/>
        <v>42.307894736842108</v>
      </c>
    </row>
    <row r="42" spans="1:8" x14ac:dyDescent="0.25">
      <c r="A42" s="12"/>
      <c r="B42" s="12">
        <v>3121</v>
      </c>
      <c r="C42" s="12" t="s">
        <v>154</v>
      </c>
      <c r="D42" s="8">
        <v>18741.16</v>
      </c>
      <c r="E42" s="9">
        <v>57000</v>
      </c>
      <c r="F42" s="9">
        <v>24115.5</v>
      </c>
      <c r="G42" s="75">
        <f t="shared" si="4"/>
        <v>128.67666675915473</v>
      </c>
      <c r="H42" s="75">
        <f t="shared" si="5"/>
        <v>42.307894736842108</v>
      </c>
    </row>
    <row r="43" spans="1:8" s="105" customFormat="1" x14ac:dyDescent="0.25">
      <c r="A43" s="28"/>
      <c r="B43" s="28">
        <v>313</v>
      </c>
      <c r="C43" s="28" t="s">
        <v>155</v>
      </c>
      <c r="D43" s="72">
        <f>D44</f>
        <v>65073.15</v>
      </c>
      <c r="E43" s="72">
        <f>E44</f>
        <v>168573</v>
      </c>
      <c r="F43" s="72">
        <f>F44</f>
        <v>88268</v>
      </c>
      <c r="G43" s="75">
        <f t="shared" si="4"/>
        <v>135.64427110106087</v>
      </c>
      <c r="H43" s="75">
        <f t="shared" si="5"/>
        <v>52.361884762091208</v>
      </c>
    </row>
    <row r="44" spans="1:8" ht="25.5" x14ac:dyDescent="0.25">
      <c r="A44" s="12"/>
      <c r="B44" s="12">
        <v>3132</v>
      </c>
      <c r="C44" s="65" t="s">
        <v>121</v>
      </c>
      <c r="D44" s="8">
        <v>65073.15</v>
      </c>
      <c r="E44" s="9">
        <v>168573</v>
      </c>
      <c r="F44" s="9">
        <v>88268</v>
      </c>
      <c r="G44" s="75">
        <f t="shared" si="4"/>
        <v>135.64427110106087</v>
      </c>
      <c r="H44" s="75">
        <f t="shared" si="5"/>
        <v>52.361884762091208</v>
      </c>
    </row>
    <row r="45" spans="1:8" s="105" customFormat="1" ht="25.5" x14ac:dyDescent="0.25">
      <c r="A45" s="28"/>
      <c r="B45" s="28">
        <v>321</v>
      </c>
      <c r="C45" s="104" t="s">
        <v>156</v>
      </c>
      <c r="D45" s="72">
        <f>SUM(D46:D49)</f>
        <v>23590.339999999997</v>
      </c>
      <c r="E45" s="72">
        <f>SUM(E46:E49)</f>
        <v>39700</v>
      </c>
      <c r="F45" s="72">
        <f>SUM(F46:F49)</f>
        <v>29388.15</v>
      </c>
      <c r="G45" s="75">
        <f t="shared" si="4"/>
        <v>124.57705145411218</v>
      </c>
      <c r="H45" s="75">
        <f t="shared" si="5"/>
        <v>74.025566750629721</v>
      </c>
    </row>
    <row r="46" spans="1:8" x14ac:dyDescent="0.25">
      <c r="A46" s="12"/>
      <c r="B46" s="12">
        <v>3211</v>
      </c>
      <c r="C46" s="65" t="s">
        <v>122</v>
      </c>
      <c r="D46" s="8">
        <v>5155.8999999999996</v>
      </c>
      <c r="E46" s="9">
        <v>1300</v>
      </c>
      <c r="F46" s="9">
        <v>6216.29</v>
      </c>
      <c r="G46" s="75">
        <f t="shared" si="4"/>
        <v>120.56653542543494</v>
      </c>
      <c r="H46" s="75">
        <f t="shared" si="5"/>
        <v>478.17615384615391</v>
      </c>
    </row>
    <row r="47" spans="1:8" x14ac:dyDescent="0.25">
      <c r="A47" s="12"/>
      <c r="B47" s="12">
        <v>3212</v>
      </c>
      <c r="C47" s="65" t="s">
        <v>123</v>
      </c>
      <c r="D47" s="8">
        <v>17641.84</v>
      </c>
      <c r="E47" s="9">
        <v>37800</v>
      </c>
      <c r="F47" s="9">
        <v>21449.56</v>
      </c>
      <c r="G47" s="75">
        <f t="shared" si="4"/>
        <v>121.58346294944292</v>
      </c>
      <c r="H47" s="75">
        <f t="shared" si="5"/>
        <v>56.744867724867731</v>
      </c>
    </row>
    <row r="48" spans="1:8" ht="25.5" x14ac:dyDescent="0.25">
      <c r="A48" s="12"/>
      <c r="B48" s="12">
        <v>3213</v>
      </c>
      <c r="C48" s="65" t="s">
        <v>124</v>
      </c>
      <c r="D48" s="8">
        <v>451</v>
      </c>
      <c r="E48" s="9">
        <v>300</v>
      </c>
      <c r="F48" s="9">
        <v>1053</v>
      </c>
      <c r="G48" s="75">
        <f t="shared" si="4"/>
        <v>233.48115299334813</v>
      </c>
      <c r="H48" s="75">
        <f t="shared" si="5"/>
        <v>351</v>
      </c>
    </row>
    <row r="49" spans="1:8" ht="25.5" x14ac:dyDescent="0.25">
      <c r="A49" s="12"/>
      <c r="B49" s="12">
        <v>3214</v>
      </c>
      <c r="C49" s="65" t="s">
        <v>125</v>
      </c>
      <c r="D49" s="8">
        <v>341.6</v>
      </c>
      <c r="E49" s="9">
        <v>300</v>
      </c>
      <c r="F49" s="9">
        <v>669.3</v>
      </c>
      <c r="G49" s="75">
        <f t="shared" si="4"/>
        <v>195.93091334894609</v>
      </c>
      <c r="H49" s="75">
        <f t="shared" si="5"/>
        <v>223.1</v>
      </c>
    </row>
    <row r="50" spans="1:8" s="105" customFormat="1" ht="25.5" x14ac:dyDescent="0.25">
      <c r="A50" s="28"/>
      <c r="B50" s="28">
        <v>322</v>
      </c>
      <c r="C50" s="104" t="s">
        <v>157</v>
      </c>
      <c r="D50" s="72">
        <f>SUM(D51:D56)</f>
        <v>76707.61</v>
      </c>
      <c r="E50" s="72">
        <f>SUM(E51:E56)</f>
        <v>149800</v>
      </c>
      <c r="F50" s="72">
        <f>SUM(F51:F56)</f>
        <v>80770.350000000006</v>
      </c>
      <c r="G50" s="75">
        <f t="shared" si="4"/>
        <v>105.29639758037047</v>
      </c>
      <c r="H50" s="75">
        <f t="shared" si="5"/>
        <v>53.918791722296397</v>
      </c>
    </row>
    <row r="51" spans="1:8" ht="25.5" x14ac:dyDescent="0.25">
      <c r="A51" s="12"/>
      <c r="B51" s="12">
        <v>3221</v>
      </c>
      <c r="C51" s="65" t="s">
        <v>126</v>
      </c>
      <c r="D51" s="8">
        <v>12617.79</v>
      </c>
      <c r="E51" s="9">
        <v>8000</v>
      </c>
      <c r="F51" s="9">
        <v>7760.68</v>
      </c>
      <c r="G51" s="75">
        <f>(F51/D51)*100</f>
        <v>61.505857998904723</v>
      </c>
      <c r="H51" s="75">
        <f t="shared" si="5"/>
        <v>97.008500000000012</v>
      </c>
    </row>
    <row r="52" spans="1:8" x14ac:dyDescent="0.25">
      <c r="A52" s="12"/>
      <c r="B52" s="12">
        <v>3222</v>
      </c>
      <c r="C52" s="65" t="s">
        <v>127</v>
      </c>
      <c r="D52" s="8">
        <v>47355.97</v>
      </c>
      <c r="E52" s="9">
        <v>116700</v>
      </c>
      <c r="F52" s="9">
        <v>50300</v>
      </c>
      <c r="G52" s="75">
        <f t="shared" si="4"/>
        <v>106.21680856711413</v>
      </c>
      <c r="H52" s="75">
        <f t="shared" si="5"/>
        <v>43.10197086546701</v>
      </c>
    </row>
    <row r="53" spans="1:8" x14ac:dyDescent="0.25">
      <c r="A53" s="12"/>
      <c r="B53" s="12">
        <v>3223</v>
      </c>
      <c r="C53" s="65" t="s">
        <v>128</v>
      </c>
      <c r="D53" s="8">
        <v>14388.71</v>
      </c>
      <c r="E53" s="9">
        <v>24400</v>
      </c>
      <c r="F53" s="9">
        <v>20528.560000000001</v>
      </c>
      <c r="G53" s="75">
        <f t="shared" si="4"/>
        <v>142.67130270885994</v>
      </c>
      <c r="H53" s="75">
        <f t="shared" si="5"/>
        <v>84.133442622950824</v>
      </c>
    </row>
    <row r="54" spans="1:8" ht="25.5" x14ac:dyDescent="0.25">
      <c r="A54" s="12"/>
      <c r="B54" s="12">
        <v>3224</v>
      </c>
      <c r="C54" s="65" t="s">
        <v>129</v>
      </c>
      <c r="D54" s="8">
        <v>1315.99</v>
      </c>
      <c r="E54" s="9">
        <v>100</v>
      </c>
      <c r="F54" s="9">
        <v>1128.57</v>
      </c>
      <c r="G54" s="75">
        <f t="shared" si="4"/>
        <v>85.75825044263253</v>
      </c>
      <c r="H54" s="75">
        <f t="shared" si="5"/>
        <v>1128.57</v>
      </c>
    </row>
    <row r="55" spans="1:8" x14ac:dyDescent="0.25">
      <c r="A55" s="12"/>
      <c r="B55" s="12">
        <v>3225</v>
      </c>
      <c r="C55" s="65" t="s">
        <v>130</v>
      </c>
      <c r="D55" s="8">
        <v>395.51</v>
      </c>
      <c r="E55" s="9">
        <v>500</v>
      </c>
      <c r="F55" s="9">
        <v>206.4</v>
      </c>
      <c r="G55" s="75">
        <f t="shared" si="4"/>
        <v>52.185785441581757</v>
      </c>
      <c r="H55" s="75">
        <f t="shared" si="5"/>
        <v>41.28</v>
      </c>
    </row>
    <row r="56" spans="1:8" ht="25.5" x14ac:dyDescent="0.25">
      <c r="A56" s="12"/>
      <c r="B56" s="12">
        <v>3227</v>
      </c>
      <c r="C56" s="65" t="s">
        <v>131</v>
      </c>
      <c r="D56" s="8">
        <v>633.64</v>
      </c>
      <c r="E56" s="9">
        <v>100</v>
      </c>
      <c r="F56" s="9">
        <v>846.14</v>
      </c>
      <c r="G56" s="75">
        <f t="shared" si="4"/>
        <v>133.53639290448837</v>
      </c>
      <c r="H56" s="75">
        <f t="shared" si="5"/>
        <v>846.14</v>
      </c>
    </row>
    <row r="57" spans="1:8" s="105" customFormat="1" x14ac:dyDescent="0.25">
      <c r="A57" s="28"/>
      <c r="B57" s="28">
        <v>323</v>
      </c>
      <c r="C57" s="104" t="s">
        <v>158</v>
      </c>
      <c r="D57" s="72">
        <f>SUM(D58:D65)</f>
        <v>11759.84</v>
      </c>
      <c r="E57" s="72">
        <f>SUM(E58:E65)</f>
        <v>18100</v>
      </c>
      <c r="F57" s="72">
        <f>SUM(F58:F65)</f>
        <v>10962.72</v>
      </c>
      <c r="G57" s="75">
        <f t="shared" si="4"/>
        <v>93.221676485394354</v>
      </c>
      <c r="H57" s="75">
        <f t="shared" si="5"/>
        <v>60.567513812154694</v>
      </c>
    </row>
    <row r="58" spans="1:8" ht="25.5" x14ac:dyDescent="0.25">
      <c r="A58" s="12"/>
      <c r="B58" s="12">
        <v>3231</v>
      </c>
      <c r="C58" s="65" t="s">
        <v>132</v>
      </c>
      <c r="D58" s="8">
        <v>894.99</v>
      </c>
      <c r="E58" s="9">
        <v>1100</v>
      </c>
      <c r="F58" s="9">
        <v>725.87</v>
      </c>
      <c r="G58" s="75">
        <f t="shared" si="4"/>
        <v>81.103699482675779</v>
      </c>
      <c r="H58" s="75">
        <f t="shared" si="5"/>
        <v>65.988181818181829</v>
      </c>
    </row>
    <row r="59" spans="1:8" ht="25.5" x14ac:dyDescent="0.25">
      <c r="A59" s="12"/>
      <c r="B59" s="12">
        <v>3232</v>
      </c>
      <c r="C59" s="65" t="s">
        <v>133</v>
      </c>
      <c r="D59" s="8">
        <v>1508.83</v>
      </c>
      <c r="E59" s="9">
        <v>8000</v>
      </c>
      <c r="F59" s="9">
        <v>2695.03</v>
      </c>
      <c r="G59" s="75">
        <f t="shared" si="4"/>
        <v>178.61720670983479</v>
      </c>
      <c r="H59" s="75">
        <f t="shared" si="5"/>
        <v>33.687874999999998</v>
      </c>
    </row>
    <row r="60" spans="1:8" ht="25.5" x14ac:dyDescent="0.25">
      <c r="A60" s="12"/>
      <c r="B60" s="12">
        <v>3233</v>
      </c>
      <c r="C60" s="65" t="s">
        <v>134</v>
      </c>
      <c r="D60" s="8">
        <v>571.29</v>
      </c>
      <c r="E60" s="9">
        <v>704</v>
      </c>
      <c r="F60" s="9">
        <v>443.85</v>
      </c>
      <c r="G60" s="75">
        <f t="shared" si="4"/>
        <v>77.692590453184906</v>
      </c>
      <c r="H60" s="75">
        <f t="shared" si="5"/>
        <v>63.046875</v>
      </c>
    </row>
    <row r="61" spans="1:8" x14ac:dyDescent="0.25">
      <c r="A61" s="12"/>
      <c r="B61" s="12">
        <v>3234</v>
      </c>
      <c r="C61" s="65" t="s">
        <v>135</v>
      </c>
      <c r="D61" s="8">
        <v>2169.5700000000002</v>
      </c>
      <c r="E61" s="9">
        <v>3510</v>
      </c>
      <c r="F61" s="9">
        <v>2194.4</v>
      </c>
      <c r="G61" s="75">
        <f t="shared" si="4"/>
        <v>101.1444664150039</v>
      </c>
      <c r="H61" s="75">
        <f t="shared" si="5"/>
        <v>62.518518518518519</v>
      </c>
    </row>
    <row r="62" spans="1:8" x14ac:dyDescent="0.25">
      <c r="A62" s="12"/>
      <c r="B62" s="12">
        <v>3236</v>
      </c>
      <c r="C62" s="65" t="s">
        <v>136</v>
      </c>
      <c r="D62" s="8">
        <v>206.39</v>
      </c>
      <c r="E62" s="9">
        <v>150</v>
      </c>
      <c r="F62" s="9">
        <v>186.14</v>
      </c>
      <c r="G62" s="75">
        <f t="shared" si="4"/>
        <v>90.188478123940115</v>
      </c>
      <c r="H62" s="75">
        <f t="shared" si="5"/>
        <v>124.09333333333332</v>
      </c>
    </row>
    <row r="63" spans="1:8" ht="25.5" x14ac:dyDescent="0.25">
      <c r="A63" s="12"/>
      <c r="B63" s="12">
        <v>3237</v>
      </c>
      <c r="C63" s="65" t="s">
        <v>137</v>
      </c>
      <c r="D63" s="8">
        <v>1107.3599999999999</v>
      </c>
      <c r="E63" s="9">
        <v>175</v>
      </c>
      <c r="F63" s="9">
        <v>1283.95</v>
      </c>
      <c r="G63" s="75">
        <f t="shared" si="4"/>
        <v>115.94693685883544</v>
      </c>
      <c r="H63" s="75">
        <f t="shared" si="5"/>
        <v>733.68571428571431</v>
      </c>
    </row>
    <row r="64" spans="1:8" x14ac:dyDescent="0.25">
      <c r="A64" s="12"/>
      <c r="B64" s="12">
        <v>3238</v>
      </c>
      <c r="C64" s="65" t="s">
        <v>138</v>
      </c>
      <c r="D64" s="8">
        <v>443.19</v>
      </c>
      <c r="E64" s="9">
        <v>1010</v>
      </c>
      <c r="F64" s="9">
        <v>1020.32</v>
      </c>
      <c r="G64" s="75">
        <f t="shared" si="4"/>
        <v>230.22180103341685</v>
      </c>
      <c r="H64" s="75">
        <f t="shared" si="5"/>
        <v>101.02178217821782</v>
      </c>
    </row>
    <row r="65" spans="1:8" x14ac:dyDescent="0.25">
      <c r="A65" s="12"/>
      <c r="B65" s="12">
        <v>3239</v>
      </c>
      <c r="C65" s="65" t="s">
        <v>139</v>
      </c>
      <c r="D65" s="8">
        <v>4858.22</v>
      </c>
      <c r="E65" s="9">
        <v>3451</v>
      </c>
      <c r="F65" s="9">
        <v>2413.16</v>
      </c>
      <c r="G65" s="75">
        <f t="shared" si="4"/>
        <v>49.671690454528608</v>
      </c>
      <c r="H65" s="75">
        <f t="shared" si="5"/>
        <v>69.926398145465072</v>
      </c>
    </row>
    <row r="66" spans="1:8" s="105" customFormat="1" ht="25.5" x14ac:dyDescent="0.25">
      <c r="A66" s="28"/>
      <c r="B66" s="28">
        <v>329</v>
      </c>
      <c r="C66" s="104" t="s">
        <v>142</v>
      </c>
      <c r="D66" s="72">
        <f>SUM(D67:D69)</f>
        <v>26821.43</v>
      </c>
      <c r="E66" s="72">
        <f>SUM(E67:E69)</f>
        <v>24500</v>
      </c>
      <c r="F66" s="72">
        <f>SUM(F67:F69)</f>
        <v>27050.969999999998</v>
      </c>
      <c r="G66" s="75">
        <f>(F66/D66)*100</f>
        <v>100.85580821007679</v>
      </c>
      <c r="H66" s="75">
        <f t="shared" si="5"/>
        <v>110.41212244897957</v>
      </c>
    </row>
    <row r="67" spans="1:8" x14ac:dyDescent="0.25">
      <c r="A67" s="12"/>
      <c r="B67" s="12">
        <v>3294</v>
      </c>
      <c r="C67" s="65" t="s">
        <v>140</v>
      </c>
      <c r="D67" s="8">
        <v>108.09</v>
      </c>
      <c r="E67" s="9">
        <v>200</v>
      </c>
      <c r="F67" s="9">
        <v>133.09</v>
      </c>
      <c r="G67" s="75">
        <f t="shared" si="4"/>
        <v>123.12887408640947</v>
      </c>
      <c r="H67" s="75">
        <f t="shared" si="5"/>
        <v>66.545000000000002</v>
      </c>
    </row>
    <row r="68" spans="1:8" x14ac:dyDescent="0.25">
      <c r="A68" s="12"/>
      <c r="B68" s="12">
        <v>3295</v>
      </c>
      <c r="C68" s="65" t="s">
        <v>141</v>
      </c>
      <c r="D68" s="8">
        <v>1400</v>
      </c>
      <c r="E68" s="9">
        <v>2800</v>
      </c>
      <c r="F68" s="9">
        <v>2143.44</v>
      </c>
      <c r="G68" s="75">
        <f t="shared" si="4"/>
        <v>153.10285714285715</v>
      </c>
      <c r="H68" s="75">
        <f t="shared" si="5"/>
        <v>76.551428571428573</v>
      </c>
    </row>
    <row r="69" spans="1:8" ht="25.5" x14ac:dyDescent="0.25">
      <c r="A69" s="12"/>
      <c r="B69" s="12">
        <v>3299</v>
      </c>
      <c r="C69" s="65" t="s">
        <v>142</v>
      </c>
      <c r="D69" s="8">
        <v>25313.34</v>
      </c>
      <c r="E69" s="9">
        <v>21500</v>
      </c>
      <c r="F69" s="9">
        <v>24774.44</v>
      </c>
      <c r="G69" s="75">
        <f t="shared" si="4"/>
        <v>97.871082994184093</v>
      </c>
      <c r="H69" s="75">
        <f t="shared" si="5"/>
        <v>115.22995348837209</v>
      </c>
    </row>
    <row r="70" spans="1:8" s="105" customFormat="1" x14ac:dyDescent="0.25">
      <c r="A70" s="28"/>
      <c r="B70" s="28">
        <v>343</v>
      </c>
      <c r="C70" s="104" t="s">
        <v>159</v>
      </c>
      <c r="D70" s="72">
        <f>D71+D72</f>
        <v>573.64</v>
      </c>
      <c r="E70" s="72">
        <f>E71+E72</f>
        <v>1025</v>
      </c>
      <c r="F70" s="72">
        <f>F71+F72</f>
        <v>645.86</v>
      </c>
      <c r="G70" s="75">
        <f t="shared" si="4"/>
        <v>112.58977756083956</v>
      </c>
      <c r="H70" s="75">
        <f t="shared" si="5"/>
        <v>63.010731707317071</v>
      </c>
    </row>
    <row r="71" spans="1:8" x14ac:dyDescent="0.25">
      <c r="A71" s="12"/>
      <c r="B71" s="12">
        <v>3431</v>
      </c>
      <c r="C71" s="65" t="s">
        <v>143</v>
      </c>
      <c r="D71" s="8">
        <v>573.64</v>
      </c>
      <c r="E71" s="9">
        <v>1025</v>
      </c>
      <c r="F71" s="9">
        <v>644.20000000000005</v>
      </c>
      <c r="G71" s="75">
        <f t="shared" si="4"/>
        <v>112.30039746182277</v>
      </c>
      <c r="H71" s="75">
        <f t="shared" si="5"/>
        <v>62.848780487804881</v>
      </c>
    </row>
    <row r="72" spans="1:8" x14ac:dyDescent="0.25">
      <c r="A72" s="12"/>
      <c r="B72" s="12">
        <v>3433</v>
      </c>
      <c r="C72" s="65" t="s">
        <v>165</v>
      </c>
      <c r="D72" s="8"/>
      <c r="E72" s="9"/>
      <c r="F72" s="9">
        <v>1.66</v>
      </c>
      <c r="G72" s="75" t="e">
        <f t="shared" si="4"/>
        <v>#DIV/0!</v>
      </c>
      <c r="H72" s="75" t="e">
        <f t="shared" si="5"/>
        <v>#DIV/0!</v>
      </c>
    </row>
    <row r="73" spans="1:8" s="105" customFormat="1" ht="24.75" customHeight="1" x14ac:dyDescent="0.25">
      <c r="A73" s="28"/>
      <c r="B73" s="28">
        <v>372</v>
      </c>
      <c r="C73" s="104" t="s">
        <v>160</v>
      </c>
      <c r="D73" s="72">
        <f>D74</f>
        <v>0</v>
      </c>
      <c r="E73" s="72">
        <f>E74</f>
        <v>8000</v>
      </c>
      <c r="F73" s="72">
        <f>F74</f>
        <v>0</v>
      </c>
      <c r="G73" s="75" t="e">
        <f t="shared" si="4"/>
        <v>#DIV/0!</v>
      </c>
      <c r="H73" s="75">
        <f t="shared" si="5"/>
        <v>0</v>
      </c>
    </row>
    <row r="74" spans="1:8" ht="25.5" x14ac:dyDescent="0.25">
      <c r="A74" s="12"/>
      <c r="B74" s="12">
        <v>3722</v>
      </c>
      <c r="C74" s="65" t="s">
        <v>80</v>
      </c>
      <c r="D74" s="8"/>
      <c r="E74" s="9">
        <v>8000</v>
      </c>
      <c r="F74" s="9"/>
      <c r="G74" s="75" t="e">
        <f t="shared" si="4"/>
        <v>#DIV/0!</v>
      </c>
      <c r="H74" s="75">
        <f t="shared" si="5"/>
        <v>0</v>
      </c>
    </row>
    <row r="75" spans="1:8" s="105" customFormat="1" ht="25.5" x14ac:dyDescent="0.25">
      <c r="A75" s="28"/>
      <c r="B75" s="28">
        <v>383</v>
      </c>
      <c r="C75" s="104" t="s">
        <v>161</v>
      </c>
      <c r="D75" s="72">
        <f>D76</f>
        <v>0</v>
      </c>
      <c r="E75" s="72">
        <f>E76</f>
        <v>0</v>
      </c>
      <c r="F75" s="72">
        <f>F76</f>
        <v>330</v>
      </c>
      <c r="G75" s="75" t="e">
        <f t="shared" si="4"/>
        <v>#DIV/0!</v>
      </c>
      <c r="H75" s="75" t="e">
        <f t="shared" si="5"/>
        <v>#DIV/0!</v>
      </c>
    </row>
    <row r="76" spans="1:8" x14ac:dyDescent="0.25">
      <c r="A76" s="12"/>
      <c r="B76" s="12">
        <v>3835</v>
      </c>
      <c r="C76" s="12" t="s">
        <v>162</v>
      </c>
      <c r="D76" s="8"/>
      <c r="E76" s="9"/>
      <c r="F76" s="9">
        <v>330</v>
      </c>
      <c r="G76" s="75" t="e">
        <f t="shared" si="4"/>
        <v>#DIV/0!</v>
      </c>
      <c r="H76" s="75" t="e">
        <f t="shared" si="5"/>
        <v>#DIV/0!</v>
      </c>
    </row>
    <row r="77" spans="1:8" ht="25.5" x14ac:dyDescent="0.25">
      <c r="A77" s="14">
        <v>4</v>
      </c>
      <c r="B77" s="15"/>
      <c r="C77" s="26" t="s">
        <v>12</v>
      </c>
      <c r="D77" s="72">
        <f>D78+D82</f>
        <v>6727.9400000000005</v>
      </c>
      <c r="E77" s="72">
        <f>E78+E82</f>
        <v>47300</v>
      </c>
      <c r="F77" s="72">
        <f>F78+F82</f>
        <v>4606.75</v>
      </c>
      <c r="G77" s="75">
        <f t="shared" si="4"/>
        <v>68.471924541538712</v>
      </c>
      <c r="H77" s="75">
        <f t="shared" si="5"/>
        <v>9.7394291754756868</v>
      </c>
    </row>
    <row r="78" spans="1:8" x14ac:dyDescent="0.25">
      <c r="A78" s="14"/>
      <c r="B78" s="15">
        <v>422</v>
      </c>
      <c r="C78" s="26" t="s">
        <v>163</v>
      </c>
      <c r="D78" s="72">
        <f>D79+D81+D80</f>
        <v>6701.6</v>
      </c>
      <c r="E78" s="72">
        <f t="shared" ref="E78:F78" si="6">E79+E81+E80</f>
        <v>22300</v>
      </c>
      <c r="F78" s="72">
        <f t="shared" si="6"/>
        <v>4552.75</v>
      </c>
      <c r="G78" s="75">
        <f t="shared" si="4"/>
        <v>67.935269189447283</v>
      </c>
      <c r="H78" s="75">
        <f t="shared" si="5"/>
        <v>20.415919282511211</v>
      </c>
    </row>
    <row r="79" spans="1:8" x14ac:dyDescent="0.25">
      <c r="A79" s="17"/>
      <c r="B79" s="88">
        <v>4221</v>
      </c>
      <c r="C79" s="27" t="s">
        <v>144</v>
      </c>
      <c r="D79" s="8">
        <v>344.55</v>
      </c>
      <c r="E79" s="9">
        <v>14700</v>
      </c>
      <c r="F79" s="9">
        <v>2056.25</v>
      </c>
      <c r="G79" s="75">
        <f t="shared" si="4"/>
        <v>596.79291829923079</v>
      </c>
      <c r="H79" s="75">
        <f t="shared" si="5"/>
        <v>13.988095238095239</v>
      </c>
    </row>
    <row r="80" spans="1:8" x14ac:dyDescent="0.25">
      <c r="A80" s="17"/>
      <c r="B80" s="88">
        <v>4226</v>
      </c>
      <c r="C80" s="27" t="s">
        <v>167</v>
      </c>
      <c r="D80" s="8"/>
      <c r="E80" s="9"/>
      <c r="F80" s="9">
        <v>359</v>
      </c>
      <c r="G80" s="75"/>
      <c r="H80" s="75"/>
    </row>
    <row r="81" spans="1:8" ht="25.5" x14ac:dyDescent="0.25">
      <c r="A81" s="16"/>
      <c r="B81" s="16">
        <v>4227</v>
      </c>
      <c r="C81" s="27" t="s">
        <v>145</v>
      </c>
      <c r="D81" s="8">
        <v>6357.05</v>
      </c>
      <c r="E81" s="9">
        <v>7600</v>
      </c>
      <c r="F81" s="9">
        <v>2137.5</v>
      </c>
      <c r="G81" s="75">
        <f t="shared" si="4"/>
        <v>33.624086643962215</v>
      </c>
      <c r="H81" s="75">
        <f t="shared" si="5"/>
        <v>28.125</v>
      </c>
    </row>
    <row r="82" spans="1:8" s="105" customFormat="1" ht="38.25" x14ac:dyDescent="0.25">
      <c r="A82" s="11"/>
      <c r="B82" s="11">
        <v>424</v>
      </c>
      <c r="C82" s="26" t="s">
        <v>164</v>
      </c>
      <c r="D82" s="72">
        <f>D83</f>
        <v>26.34</v>
      </c>
      <c r="E82" s="72">
        <f>E83</f>
        <v>25000</v>
      </c>
      <c r="F82" s="72">
        <f>F83</f>
        <v>54</v>
      </c>
      <c r="G82" s="75">
        <f t="shared" si="4"/>
        <v>205.0113895216401</v>
      </c>
      <c r="H82" s="75">
        <f t="shared" si="5"/>
        <v>0.216</v>
      </c>
    </row>
    <row r="83" spans="1:8" x14ac:dyDescent="0.25">
      <c r="A83" s="100"/>
      <c r="B83" s="101">
        <v>4241</v>
      </c>
      <c r="C83" s="100" t="s">
        <v>146</v>
      </c>
      <c r="D83" s="102">
        <v>26.34</v>
      </c>
      <c r="E83" s="102">
        <v>25000</v>
      </c>
      <c r="F83" s="102">
        <v>54</v>
      </c>
      <c r="G83" s="75">
        <f>(F83/D83)*100</f>
        <v>205.0113895216401</v>
      </c>
      <c r="H83" s="75">
        <f t="shared" si="5"/>
        <v>0.216</v>
      </c>
    </row>
    <row r="86" spans="1:8" x14ac:dyDescent="0.25">
      <c r="E86" s="81"/>
    </row>
  </sheetData>
  <mergeCells count="5">
    <mergeCell ref="A32:H32"/>
    <mergeCell ref="A3:H3"/>
    <mergeCell ref="A5:H5"/>
    <mergeCell ref="A7:H7"/>
    <mergeCell ref="A1:J1"/>
  </mergeCells>
  <pageMargins left="0.7" right="0.7" top="0.75" bottom="0.75" header="0.3" footer="0.3"/>
  <pageSetup paperSize="9" scale="7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7"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customHeight="1" x14ac:dyDescent="0.25">
      <c r="A2" s="25"/>
      <c r="B2" s="25"/>
      <c r="C2" s="25"/>
      <c r="D2" s="25"/>
      <c r="E2" s="25"/>
      <c r="F2" s="25"/>
    </row>
    <row r="3" spans="1:10" ht="15.75" customHeight="1" x14ac:dyDescent="0.25">
      <c r="A3" s="109" t="s">
        <v>23</v>
      </c>
      <c r="B3" s="109"/>
      <c r="C3" s="109"/>
      <c r="D3" s="109"/>
      <c r="E3" s="109"/>
      <c r="F3" s="109"/>
    </row>
    <row r="4" spans="1:10" ht="18" x14ac:dyDescent="0.25">
      <c r="B4" s="25"/>
      <c r="C4" s="25"/>
      <c r="D4" s="25"/>
      <c r="E4" s="5"/>
      <c r="F4" s="5"/>
    </row>
    <row r="5" spans="1:10" ht="18" customHeight="1" x14ac:dyDescent="0.25">
      <c r="A5" s="109" t="s">
        <v>4</v>
      </c>
      <c r="B5" s="109"/>
      <c r="C5" s="109"/>
      <c r="D5" s="109"/>
      <c r="E5" s="109"/>
      <c r="F5" s="109"/>
    </row>
    <row r="6" spans="1:10" ht="18" x14ac:dyDescent="0.25">
      <c r="A6" s="25"/>
      <c r="B6" s="25"/>
      <c r="C6" s="25"/>
      <c r="D6" s="25"/>
      <c r="E6" s="5"/>
      <c r="F6" s="5"/>
    </row>
    <row r="7" spans="1:10" ht="15.75" customHeight="1" x14ac:dyDescent="0.25">
      <c r="A7" s="109" t="s">
        <v>52</v>
      </c>
      <c r="B7" s="109"/>
      <c r="C7" s="109"/>
      <c r="D7" s="109"/>
      <c r="E7" s="109"/>
      <c r="F7" s="109"/>
    </row>
    <row r="8" spans="1:10" ht="18" x14ac:dyDescent="0.25">
      <c r="A8" s="25"/>
      <c r="B8" s="25"/>
      <c r="C8" s="25"/>
      <c r="D8" s="25"/>
      <c r="E8" s="5"/>
      <c r="F8" s="5"/>
    </row>
    <row r="9" spans="1:10" x14ac:dyDescent="0.25">
      <c r="A9" s="21" t="s">
        <v>54</v>
      </c>
      <c r="B9" s="3" t="s">
        <v>105</v>
      </c>
      <c r="C9" s="3" t="s">
        <v>104</v>
      </c>
      <c r="D9" s="3" t="s">
        <v>106</v>
      </c>
      <c r="E9" s="3" t="s">
        <v>107</v>
      </c>
      <c r="F9" s="3" t="s">
        <v>108</v>
      </c>
    </row>
    <row r="10" spans="1:10" x14ac:dyDescent="0.25">
      <c r="A10" s="44" t="s">
        <v>0</v>
      </c>
      <c r="B10" s="75">
        <f t="shared" ref="B10:C10" si="0">B11+B13+B15+B18+B21</f>
        <v>619915</v>
      </c>
      <c r="C10" s="75">
        <f t="shared" si="0"/>
        <v>1358325</v>
      </c>
      <c r="D10" s="75">
        <f>D11+D13+D15+D18+D21</f>
        <v>789933.15</v>
      </c>
      <c r="E10" s="75">
        <f>(D10/B10)*100</f>
        <v>127.42604227998999</v>
      </c>
      <c r="F10" s="75">
        <f>(D10/C10)*100</f>
        <v>58.154944508862016</v>
      </c>
    </row>
    <row r="11" spans="1:10" x14ac:dyDescent="0.25">
      <c r="A11" s="26" t="s">
        <v>59</v>
      </c>
      <c r="B11" s="75">
        <f t="shared" ref="B11:C11" si="1">B12</f>
        <v>32751</v>
      </c>
      <c r="C11" s="75">
        <f t="shared" si="1"/>
        <v>3180</v>
      </c>
      <c r="D11" s="75">
        <f>D12</f>
        <v>877.57</v>
      </c>
      <c r="E11" s="75">
        <f t="shared" ref="E11:E22" si="2">(D11/B11)*100</f>
        <v>2.6795212359927945</v>
      </c>
      <c r="F11" s="75">
        <f t="shared" ref="F11:F22" si="3">(D11/C11)*100</f>
        <v>27.596540880503145</v>
      </c>
    </row>
    <row r="12" spans="1:10" x14ac:dyDescent="0.25">
      <c r="A12" s="13" t="s">
        <v>60</v>
      </c>
      <c r="B12" s="9">
        <v>32751</v>
      </c>
      <c r="C12" s="9">
        <v>3180</v>
      </c>
      <c r="D12" s="9">
        <v>877.57</v>
      </c>
      <c r="E12" s="75">
        <f t="shared" si="2"/>
        <v>2.6795212359927945</v>
      </c>
      <c r="F12" s="75">
        <f t="shared" si="3"/>
        <v>27.596540880503145</v>
      </c>
    </row>
    <row r="13" spans="1:10" x14ac:dyDescent="0.25">
      <c r="A13" s="28" t="s">
        <v>61</v>
      </c>
      <c r="B13" s="72">
        <f t="shared" ref="B13:C13" si="4">B14</f>
        <v>7594</v>
      </c>
      <c r="C13" s="72">
        <f t="shared" si="4"/>
        <v>12025</v>
      </c>
      <c r="D13" s="72">
        <f>D14</f>
        <v>7448.1</v>
      </c>
      <c r="E13" s="75">
        <f t="shared" si="2"/>
        <v>98.078746378720055</v>
      </c>
      <c r="F13" s="75">
        <f t="shared" si="3"/>
        <v>61.938461538461539</v>
      </c>
    </row>
    <row r="14" spans="1:10" x14ac:dyDescent="0.25">
      <c r="A14" s="13" t="s">
        <v>81</v>
      </c>
      <c r="B14" s="73">
        <v>7594</v>
      </c>
      <c r="C14" s="74">
        <v>12025</v>
      </c>
      <c r="D14" s="9">
        <v>7448.1</v>
      </c>
      <c r="E14" s="75">
        <f t="shared" si="2"/>
        <v>98.078746378720055</v>
      </c>
      <c r="F14" s="75">
        <f t="shared" si="3"/>
        <v>61.938461538461539</v>
      </c>
    </row>
    <row r="15" spans="1:10" ht="25.5" x14ac:dyDescent="0.25">
      <c r="A15" s="11" t="s">
        <v>57</v>
      </c>
      <c r="B15" s="72">
        <f t="shared" ref="B15:C15" si="5">B16+B17</f>
        <v>37800</v>
      </c>
      <c r="C15" s="72">
        <f t="shared" si="5"/>
        <v>132000</v>
      </c>
      <c r="D15" s="72">
        <f>D16+D17</f>
        <v>76615.12</v>
      </c>
      <c r="E15" s="75">
        <f t="shared" si="2"/>
        <v>202.68550264550265</v>
      </c>
      <c r="F15" s="75">
        <f t="shared" si="3"/>
        <v>58.041757575757572</v>
      </c>
    </row>
    <row r="16" spans="1:10" ht="25.5" x14ac:dyDescent="0.25">
      <c r="A16" s="18" t="s">
        <v>58</v>
      </c>
      <c r="B16" s="8">
        <v>37800</v>
      </c>
      <c r="C16" s="9">
        <v>77000</v>
      </c>
      <c r="D16" s="9">
        <v>31360.5</v>
      </c>
      <c r="E16" s="75">
        <f t="shared" si="2"/>
        <v>82.964285714285708</v>
      </c>
      <c r="F16" s="75">
        <f t="shared" si="3"/>
        <v>40.727922077922081</v>
      </c>
    </row>
    <row r="17" spans="1:6" x14ac:dyDescent="0.25">
      <c r="A17" s="18" t="s">
        <v>82</v>
      </c>
      <c r="B17" s="8"/>
      <c r="C17" s="9">
        <v>55000</v>
      </c>
      <c r="D17" s="9">
        <v>45254.62</v>
      </c>
      <c r="E17" s="75"/>
      <c r="F17" s="75">
        <f t="shared" si="3"/>
        <v>82.281127272727275</v>
      </c>
    </row>
    <row r="18" spans="1:6" x14ac:dyDescent="0.25">
      <c r="A18" s="44" t="s">
        <v>55</v>
      </c>
      <c r="B18" s="72">
        <f t="shared" ref="B18:C18" si="6">B19+B20</f>
        <v>540413</v>
      </c>
      <c r="C18" s="72">
        <f t="shared" si="6"/>
        <v>1195820</v>
      </c>
      <c r="D18" s="72">
        <f>D19+D20</f>
        <v>699034.86</v>
      </c>
      <c r="E18" s="75">
        <f t="shared" si="2"/>
        <v>129.35196969725007</v>
      </c>
      <c r="F18" s="75">
        <f t="shared" si="3"/>
        <v>58.45652857453463</v>
      </c>
    </row>
    <row r="19" spans="1:6" x14ac:dyDescent="0.25">
      <c r="A19" s="76" t="s">
        <v>83</v>
      </c>
      <c r="B19" s="8">
        <v>14577</v>
      </c>
      <c r="C19" s="9">
        <v>17820</v>
      </c>
      <c r="D19" s="9">
        <v>6098.2</v>
      </c>
      <c r="E19" s="75">
        <f t="shared" si="2"/>
        <v>41.834396652260409</v>
      </c>
      <c r="F19" s="75">
        <f t="shared" si="3"/>
        <v>34.221099887766556</v>
      </c>
    </row>
    <row r="20" spans="1:6" x14ac:dyDescent="0.25">
      <c r="A20" s="13" t="s">
        <v>56</v>
      </c>
      <c r="B20" s="8">
        <v>525836</v>
      </c>
      <c r="C20" s="9">
        <v>1178000</v>
      </c>
      <c r="D20" s="9">
        <v>692936.66</v>
      </c>
      <c r="E20" s="75">
        <f t="shared" si="2"/>
        <v>131.7780943107737</v>
      </c>
      <c r="F20" s="75">
        <f t="shared" si="3"/>
        <v>58.823146010186754</v>
      </c>
    </row>
    <row r="21" spans="1:6" x14ac:dyDescent="0.25">
      <c r="A21" s="28" t="s">
        <v>85</v>
      </c>
      <c r="B21" s="72">
        <f t="shared" ref="B21:C21" si="7">B22</f>
        <v>1357</v>
      </c>
      <c r="C21" s="72">
        <f t="shared" si="7"/>
        <v>15300</v>
      </c>
      <c r="D21" s="72">
        <f>D22</f>
        <v>5957.5</v>
      </c>
      <c r="E21" s="75">
        <f t="shared" si="2"/>
        <v>439.01989683124543</v>
      </c>
      <c r="F21" s="75">
        <f t="shared" si="3"/>
        <v>38.937908496732028</v>
      </c>
    </row>
    <row r="22" spans="1:6" x14ac:dyDescent="0.25">
      <c r="A22" s="13" t="s">
        <v>84</v>
      </c>
      <c r="B22" s="9">
        <v>1357</v>
      </c>
      <c r="C22" s="9">
        <v>15300</v>
      </c>
      <c r="D22" s="9">
        <v>5957.5</v>
      </c>
      <c r="E22" s="75">
        <f t="shared" si="2"/>
        <v>439.01989683124543</v>
      </c>
      <c r="F22" s="75">
        <f t="shared" si="3"/>
        <v>38.937908496732028</v>
      </c>
    </row>
    <row r="25" spans="1:6" ht="15.75" customHeight="1" x14ac:dyDescent="0.25">
      <c r="A25" s="109" t="s">
        <v>53</v>
      </c>
      <c r="B25" s="109"/>
      <c r="C25" s="109"/>
      <c r="D25" s="109"/>
      <c r="E25" s="109"/>
      <c r="F25" s="109"/>
    </row>
    <row r="26" spans="1:6" ht="18" x14ac:dyDescent="0.25">
      <c r="A26" s="25"/>
      <c r="B26" s="25"/>
      <c r="C26" s="25"/>
      <c r="D26" s="25"/>
      <c r="E26" s="5"/>
      <c r="F26" s="5"/>
    </row>
    <row r="27" spans="1:6" x14ac:dyDescent="0.25">
      <c r="A27" s="21" t="s">
        <v>54</v>
      </c>
      <c r="B27" s="3" t="s">
        <v>105</v>
      </c>
      <c r="C27" s="3" t="s">
        <v>104</v>
      </c>
      <c r="D27" s="3" t="s">
        <v>106</v>
      </c>
      <c r="E27" s="3" t="s">
        <v>107</v>
      </c>
      <c r="F27" s="3" t="s">
        <v>108</v>
      </c>
    </row>
    <row r="28" spans="1:6" x14ac:dyDescent="0.25">
      <c r="A28" s="44" t="s">
        <v>1</v>
      </c>
      <c r="B28" s="75">
        <f t="shared" ref="B28:C28" si="8">B29+B31+B33+B36+B39</f>
        <v>622510</v>
      </c>
      <c r="C28" s="75">
        <f t="shared" si="8"/>
        <v>1366325</v>
      </c>
      <c r="D28" s="75">
        <f>D29+D31+D33+D36+D39</f>
        <v>803780.7</v>
      </c>
      <c r="E28" s="75">
        <f>(D28/B28)*100</f>
        <v>129.1193233843633</v>
      </c>
      <c r="F28" s="75">
        <f>(D28/C28)*100</f>
        <v>58.827928933452867</v>
      </c>
    </row>
    <row r="29" spans="1:6" ht="15.75" customHeight="1" x14ac:dyDescent="0.25">
      <c r="A29" s="26" t="s">
        <v>59</v>
      </c>
      <c r="B29" s="72">
        <f t="shared" ref="B29:C29" si="9">B30</f>
        <v>45605</v>
      </c>
      <c r="C29" s="72">
        <f t="shared" si="9"/>
        <v>3180</v>
      </c>
      <c r="D29" s="72">
        <f>D30</f>
        <v>1787.71</v>
      </c>
      <c r="E29" s="75">
        <f t="shared" ref="E29:E40" si="10">(D29/B29)*100</f>
        <v>3.9199868435478571</v>
      </c>
      <c r="F29" s="75">
        <f t="shared" ref="F29:F40" si="11">(D29/C29)*100</f>
        <v>56.217295597484274</v>
      </c>
    </row>
    <row r="30" spans="1:6" x14ac:dyDescent="0.25">
      <c r="A30" s="13" t="s">
        <v>60</v>
      </c>
      <c r="B30" s="8">
        <v>45605</v>
      </c>
      <c r="C30" s="9">
        <v>3180</v>
      </c>
      <c r="D30" s="9">
        <v>1787.71</v>
      </c>
      <c r="E30" s="75">
        <f t="shared" si="10"/>
        <v>3.9199868435478571</v>
      </c>
      <c r="F30" s="75">
        <f t="shared" si="11"/>
        <v>56.217295597484274</v>
      </c>
    </row>
    <row r="31" spans="1:6" x14ac:dyDescent="0.25">
      <c r="A31" s="26" t="s">
        <v>61</v>
      </c>
      <c r="B31" s="72">
        <f t="shared" ref="B31:C31" si="12">B32</f>
        <v>2927</v>
      </c>
      <c r="C31" s="72">
        <f t="shared" si="12"/>
        <v>12025</v>
      </c>
      <c r="D31" s="72">
        <f>D32</f>
        <v>2260.59</v>
      </c>
      <c r="E31" s="75">
        <f t="shared" si="10"/>
        <v>77.232319781346092</v>
      </c>
      <c r="F31" s="75">
        <f t="shared" si="11"/>
        <v>18.79908523908524</v>
      </c>
    </row>
    <row r="32" spans="1:6" x14ac:dyDescent="0.25">
      <c r="A32" s="13" t="s">
        <v>62</v>
      </c>
      <c r="B32" s="8">
        <v>2927</v>
      </c>
      <c r="C32" s="9">
        <v>12025</v>
      </c>
      <c r="D32" s="9">
        <v>2260.59</v>
      </c>
      <c r="E32" s="75">
        <f t="shared" si="10"/>
        <v>77.232319781346092</v>
      </c>
      <c r="F32" s="75">
        <f t="shared" si="11"/>
        <v>18.79908523908524</v>
      </c>
    </row>
    <row r="33" spans="1:6" ht="25.5" x14ac:dyDescent="0.25">
      <c r="A33" s="11" t="s">
        <v>57</v>
      </c>
      <c r="B33" s="77">
        <f t="shared" ref="B33:C33" si="13">B34+B35</f>
        <v>38741</v>
      </c>
      <c r="C33" s="77">
        <f t="shared" si="13"/>
        <v>132000</v>
      </c>
      <c r="D33" s="77">
        <f>D34+D35</f>
        <v>90267.07</v>
      </c>
      <c r="E33" s="75">
        <f t="shared" si="10"/>
        <v>233.00139387212516</v>
      </c>
      <c r="F33" s="75">
        <f t="shared" si="11"/>
        <v>68.384143939393951</v>
      </c>
    </row>
    <row r="34" spans="1:6" ht="25.5" x14ac:dyDescent="0.25">
      <c r="A34" s="18" t="s">
        <v>58</v>
      </c>
      <c r="B34" s="78">
        <v>38741</v>
      </c>
      <c r="C34" s="78">
        <v>77000</v>
      </c>
      <c r="D34" s="78">
        <v>37664.47</v>
      </c>
      <c r="E34" s="75">
        <f t="shared" si="10"/>
        <v>97.221212668748862</v>
      </c>
      <c r="F34" s="75">
        <f t="shared" si="11"/>
        <v>48.914896103896105</v>
      </c>
    </row>
    <row r="35" spans="1:6" x14ac:dyDescent="0.25">
      <c r="A35" s="18" t="s">
        <v>82</v>
      </c>
      <c r="B35" s="78"/>
      <c r="C35" s="78">
        <v>55000</v>
      </c>
      <c r="D35" s="78">
        <v>52602.6</v>
      </c>
      <c r="E35" s="75"/>
      <c r="F35" s="75">
        <f t="shared" si="11"/>
        <v>95.641090909090906</v>
      </c>
    </row>
    <row r="36" spans="1:6" x14ac:dyDescent="0.25">
      <c r="A36" s="44" t="s">
        <v>55</v>
      </c>
      <c r="B36" s="77">
        <f t="shared" ref="B36:C36" si="14">B37+B38</f>
        <v>529233</v>
      </c>
      <c r="C36" s="77">
        <f t="shared" si="14"/>
        <v>1203820</v>
      </c>
      <c r="D36" s="77">
        <f>D37+D38</f>
        <v>705617.83</v>
      </c>
      <c r="E36" s="75">
        <f t="shared" si="10"/>
        <v>133.32838844138593</v>
      </c>
      <c r="F36" s="75">
        <f t="shared" si="11"/>
        <v>58.614895083982653</v>
      </c>
    </row>
    <row r="37" spans="1:6" x14ac:dyDescent="0.25">
      <c r="A37" s="76" t="s">
        <v>83</v>
      </c>
      <c r="B37" s="78">
        <v>16357</v>
      </c>
      <c r="C37" s="78">
        <v>25820</v>
      </c>
      <c r="D37" s="78">
        <v>25813.09</v>
      </c>
      <c r="E37" s="75">
        <f t="shared" si="10"/>
        <v>157.81066210185242</v>
      </c>
      <c r="F37" s="75">
        <f t="shared" si="11"/>
        <v>99.973237800154919</v>
      </c>
    </row>
    <row r="38" spans="1:6" x14ac:dyDescent="0.25">
      <c r="A38" s="13" t="s">
        <v>56</v>
      </c>
      <c r="B38" s="78">
        <v>512876</v>
      </c>
      <c r="C38" s="78">
        <v>1178000</v>
      </c>
      <c r="D38" s="78">
        <v>679804.74</v>
      </c>
      <c r="E38" s="75">
        <f t="shared" si="10"/>
        <v>132.54758265155709</v>
      </c>
      <c r="F38" s="75">
        <f t="shared" si="11"/>
        <v>57.708382003395585</v>
      </c>
    </row>
    <row r="39" spans="1:6" x14ac:dyDescent="0.25">
      <c r="A39" s="28" t="s">
        <v>85</v>
      </c>
      <c r="B39" s="77">
        <f t="shared" ref="B39:C39" si="15">B40</f>
        <v>6004</v>
      </c>
      <c r="C39" s="77">
        <f t="shared" si="15"/>
        <v>15300</v>
      </c>
      <c r="D39" s="77">
        <f>D40</f>
        <v>3847.5</v>
      </c>
      <c r="E39" s="75">
        <f t="shared" si="10"/>
        <v>64.082278481012651</v>
      </c>
      <c r="F39" s="75">
        <f t="shared" si="11"/>
        <v>25.147058823529413</v>
      </c>
    </row>
    <row r="40" spans="1:6" x14ac:dyDescent="0.25">
      <c r="A40" s="13" t="s">
        <v>84</v>
      </c>
      <c r="B40" s="78">
        <v>6004</v>
      </c>
      <c r="C40" s="78">
        <v>15300</v>
      </c>
      <c r="D40" s="78">
        <v>3847.5</v>
      </c>
      <c r="E40" s="75">
        <f t="shared" si="10"/>
        <v>64.082278481012651</v>
      </c>
      <c r="F40" s="75">
        <f t="shared" si="11"/>
        <v>25.147058823529413</v>
      </c>
    </row>
  </sheetData>
  <mergeCells count="5">
    <mergeCell ref="A3:F3"/>
    <mergeCell ref="A5:F5"/>
    <mergeCell ref="A7:F7"/>
    <mergeCell ref="A25:F25"/>
    <mergeCell ref="A1:J1"/>
  </mergeCells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sqref="A1:J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09" t="s">
        <v>23</v>
      </c>
      <c r="B3" s="109"/>
      <c r="C3" s="109"/>
      <c r="D3" s="109"/>
      <c r="E3" s="110"/>
      <c r="F3" s="110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09" t="s">
        <v>4</v>
      </c>
      <c r="B5" s="111"/>
      <c r="C5" s="111"/>
      <c r="D5" s="111"/>
      <c r="E5" s="111"/>
      <c r="F5" s="111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09" t="s">
        <v>13</v>
      </c>
      <c r="B7" s="130"/>
      <c r="C7" s="130"/>
      <c r="D7" s="130"/>
      <c r="E7" s="130"/>
      <c r="F7" s="130"/>
    </row>
    <row r="8" spans="1:10" ht="18" x14ac:dyDescent="0.25">
      <c r="A8" s="4"/>
      <c r="B8" s="4"/>
      <c r="C8" s="4"/>
      <c r="D8" s="4"/>
      <c r="E8" s="5"/>
      <c r="F8" s="5"/>
    </row>
    <row r="9" spans="1:10" x14ac:dyDescent="0.25">
      <c r="A9" s="21" t="s">
        <v>54</v>
      </c>
      <c r="B9" s="3" t="s">
        <v>105</v>
      </c>
      <c r="C9" s="3" t="s">
        <v>104</v>
      </c>
      <c r="D9" s="3" t="s">
        <v>106</v>
      </c>
      <c r="E9" s="3" t="s">
        <v>107</v>
      </c>
      <c r="F9" s="3" t="s">
        <v>108</v>
      </c>
    </row>
    <row r="10" spans="1:10" ht="15.75" customHeight="1" x14ac:dyDescent="0.25">
      <c r="A10" s="11" t="s">
        <v>14</v>
      </c>
      <c r="B10" s="72">
        <f>B11+B14+B16</f>
        <v>622510</v>
      </c>
      <c r="C10" s="72">
        <f>C11+C14+C16</f>
        <v>1366325</v>
      </c>
      <c r="D10" s="72">
        <f t="shared" ref="D10" si="0">D11+D14+D16</f>
        <v>803780.7</v>
      </c>
      <c r="E10" s="72">
        <f>(D10/B10)*100</f>
        <v>129.1193233843633</v>
      </c>
      <c r="F10" s="72">
        <f>(D10/C10)*100</f>
        <v>58.827928933452867</v>
      </c>
    </row>
    <row r="11" spans="1:10" ht="15.75" customHeight="1" x14ac:dyDescent="0.25">
      <c r="A11" s="11" t="s">
        <v>15</v>
      </c>
      <c r="B11" s="8"/>
      <c r="C11" s="9"/>
      <c r="D11" s="9"/>
      <c r="E11" s="72"/>
      <c r="F11" s="72"/>
    </row>
    <row r="12" spans="1:10" ht="25.5" x14ac:dyDescent="0.25">
      <c r="A12" s="18" t="s">
        <v>16</v>
      </c>
      <c r="B12" s="8"/>
      <c r="C12" s="9"/>
      <c r="D12" s="9"/>
      <c r="E12" s="72"/>
      <c r="F12" s="72"/>
    </row>
    <row r="13" spans="1:10" x14ac:dyDescent="0.25">
      <c r="A13" s="17" t="s">
        <v>17</v>
      </c>
      <c r="B13" s="8"/>
      <c r="C13" s="9"/>
      <c r="D13" s="9"/>
      <c r="E13" s="72"/>
      <c r="F13" s="72"/>
    </row>
    <row r="14" spans="1:10" x14ac:dyDescent="0.25">
      <c r="A14" s="11" t="s">
        <v>18</v>
      </c>
      <c r="B14" s="8"/>
      <c r="C14" s="9"/>
      <c r="D14" s="9"/>
      <c r="E14" s="72"/>
      <c r="F14" s="72"/>
    </row>
    <row r="15" spans="1:10" ht="25.5" x14ac:dyDescent="0.25">
      <c r="A15" s="19" t="s">
        <v>19</v>
      </c>
      <c r="B15" s="8"/>
      <c r="C15" s="9"/>
      <c r="D15" s="9"/>
      <c r="E15" s="72"/>
      <c r="F15" s="72"/>
    </row>
    <row r="16" spans="1:10" x14ac:dyDescent="0.25">
      <c r="A16" s="79" t="s">
        <v>86</v>
      </c>
      <c r="B16" s="77">
        <f>B17</f>
        <v>622510</v>
      </c>
      <c r="C16" s="77">
        <f>C17</f>
        <v>1366325</v>
      </c>
      <c r="D16" s="77">
        <f t="shared" ref="D16" si="1">D17</f>
        <v>803780.7</v>
      </c>
      <c r="E16" s="72">
        <f t="shared" ref="E16:E17" si="2">(D16/B16)*100</f>
        <v>129.1193233843633</v>
      </c>
      <c r="F16" s="72">
        <f t="shared" ref="F16:F17" si="3">(D16/C16)*100</f>
        <v>58.827928933452867</v>
      </c>
    </row>
    <row r="17" spans="1:6" x14ac:dyDescent="0.25">
      <c r="A17" s="80" t="s">
        <v>87</v>
      </c>
      <c r="B17" s="78">
        <v>622510</v>
      </c>
      <c r="C17" s="78">
        <v>1366325</v>
      </c>
      <c r="D17" s="78">
        <v>803780.7</v>
      </c>
      <c r="E17" s="72">
        <f t="shared" si="2"/>
        <v>129.1193233843633</v>
      </c>
      <c r="F17" s="72">
        <f t="shared" si="3"/>
        <v>58.827928933452867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09" t="s">
        <v>23</v>
      </c>
      <c r="B3" s="109"/>
      <c r="C3" s="109"/>
      <c r="D3" s="109"/>
      <c r="E3" s="109"/>
      <c r="F3" s="109"/>
      <c r="G3" s="109"/>
      <c r="H3" s="109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09" t="s">
        <v>63</v>
      </c>
      <c r="B5" s="109"/>
      <c r="C5" s="109"/>
      <c r="D5" s="109"/>
      <c r="E5" s="109"/>
      <c r="F5" s="109"/>
      <c r="G5" s="109"/>
      <c r="H5" s="109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x14ac:dyDescent="0.25">
      <c r="A7" s="21" t="s">
        <v>5</v>
      </c>
      <c r="B7" s="20" t="s">
        <v>6</v>
      </c>
      <c r="C7" s="20" t="s">
        <v>41</v>
      </c>
      <c r="D7" s="3" t="s">
        <v>105</v>
      </c>
      <c r="E7" s="3" t="s">
        <v>104</v>
      </c>
      <c r="F7" s="3" t="s">
        <v>106</v>
      </c>
      <c r="G7" s="3" t="s">
        <v>107</v>
      </c>
      <c r="H7" s="3" t="s">
        <v>108</v>
      </c>
    </row>
    <row r="8" spans="1:10" x14ac:dyDescent="0.25">
      <c r="A8" s="42"/>
      <c r="B8" s="43"/>
      <c r="C8" s="41" t="s">
        <v>65</v>
      </c>
      <c r="D8" s="43"/>
      <c r="E8" s="42"/>
      <c r="F8" s="42"/>
      <c r="G8" s="42"/>
      <c r="H8" s="42"/>
    </row>
    <row r="9" spans="1:10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10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10" x14ac:dyDescent="0.25">
      <c r="A11" s="11"/>
      <c r="B11" s="16"/>
      <c r="C11" s="45"/>
      <c r="D11" s="8"/>
      <c r="E11" s="9"/>
      <c r="F11" s="9"/>
      <c r="G11" s="9"/>
      <c r="H11" s="9"/>
    </row>
    <row r="12" spans="1:10" x14ac:dyDescent="0.25">
      <c r="A12" s="11"/>
      <c r="B12" s="16"/>
      <c r="C12" s="41" t="s">
        <v>68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10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customHeight="1" x14ac:dyDescent="0.25">
      <c r="A2" s="25"/>
      <c r="B2" s="25"/>
      <c r="C2" s="25"/>
      <c r="D2" s="25"/>
      <c r="E2" s="25"/>
      <c r="F2" s="25"/>
    </row>
    <row r="3" spans="1:10" ht="15.75" customHeight="1" x14ac:dyDescent="0.25">
      <c r="A3" s="109" t="s">
        <v>23</v>
      </c>
      <c r="B3" s="109"/>
      <c r="C3" s="109"/>
      <c r="D3" s="109"/>
      <c r="E3" s="109"/>
      <c r="F3" s="109"/>
    </row>
    <row r="4" spans="1:10" ht="18" x14ac:dyDescent="0.25">
      <c r="A4" s="25"/>
      <c r="B4" s="25"/>
      <c r="C4" s="25"/>
      <c r="D4" s="25"/>
      <c r="E4" s="5"/>
      <c r="F4" s="5"/>
    </row>
    <row r="5" spans="1:10" ht="18" customHeight="1" x14ac:dyDescent="0.25">
      <c r="A5" s="109" t="s">
        <v>64</v>
      </c>
      <c r="B5" s="109"/>
      <c r="C5" s="109"/>
      <c r="D5" s="109"/>
      <c r="E5" s="109"/>
      <c r="F5" s="109"/>
    </row>
    <row r="6" spans="1:10" ht="18" x14ac:dyDescent="0.25">
      <c r="A6" s="25"/>
      <c r="B6" s="25"/>
      <c r="C6" s="25"/>
      <c r="D6" s="25"/>
      <c r="E6" s="5"/>
      <c r="F6" s="5"/>
    </row>
    <row r="7" spans="1:10" x14ac:dyDescent="0.25">
      <c r="A7" s="20" t="s">
        <v>54</v>
      </c>
      <c r="B7" s="3" t="s">
        <v>105</v>
      </c>
      <c r="C7" s="3" t="s">
        <v>104</v>
      </c>
      <c r="D7" s="3" t="s">
        <v>106</v>
      </c>
      <c r="E7" s="3" t="s">
        <v>107</v>
      </c>
      <c r="F7" s="3" t="s">
        <v>108</v>
      </c>
    </row>
    <row r="8" spans="1:10" x14ac:dyDescent="0.25">
      <c r="A8" s="11" t="s">
        <v>65</v>
      </c>
      <c r="B8" s="8"/>
      <c r="C8" s="9"/>
      <c r="D8" s="9"/>
      <c r="E8" s="9"/>
      <c r="F8" s="9"/>
    </row>
    <row r="9" spans="1:10" ht="25.5" x14ac:dyDescent="0.25">
      <c r="A9" s="11" t="s">
        <v>66</v>
      </c>
      <c r="B9" s="8"/>
      <c r="C9" s="9"/>
      <c r="D9" s="9"/>
      <c r="E9" s="9"/>
      <c r="F9" s="9"/>
    </row>
    <row r="10" spans="1:10" ht="25.5" x14ac:dyDescent="0.25">
      <c r="A10" s="18" t="s">
        <v>67</v>
      </c>
      <c r="B10" s="8"/>
      <c r="C10" s="9"/>
      <c r="D10" s="9"/>
      <c r="E10" s="9"/>
      <c r="F10" s="9"/>
    </row>
    <row r="11" spans="1:10" x14ac:dyDescent="0.25">
      <c r="A11" s="18"/>
      <c r="B11" s="8"/>
      <c r="C11" s="9"/>
      <c r="D11" s="9"/>
      <c r="E11" s="9"/>
      <c r="F11" s="9"/>
    </row>
    <row r="12" spans="1:10" x14ac:dyDescent="0.25">
      <c r="A12" s="11" t="s">
        <v>68</v>
      </c>
      <c r="B12" s="8"/>
      <c r="C12" s="9"/>
      <c r="D12" s="9"/>
      <c r="E12" s="9"/>
      <c r="F12" s="9"/>
    </row>
    <row r="13" spans="1:10" x14ac:dyDescent="0.25">
      <c r="A13" s="26" t="s">
        <v>59</v>
      </c>
      <c r="B13" s="8"/>
      <c r="C13" s="9"/>
      <c r="D13" s="9"/>
      <c r="E13" s="9"/>
      <c r="F13" s="9"/>
    </row>
    <row r="14" spans="1:10" x14ac:dyDescent="0.25">
      <c r="A14" s="13" t="s">
        <v>60</v>
      </c>
      <c r="B14" s="8"/>
      <c r="C14" s="9"/>
      <c r="D14" s="9"/>
      <c r="E14" s="9"/>
      <c r="F14" s="10"/>
    </row>
    <row r="15" spans="1:10" x14ac:dyDescent="0.25">
      <c r="A15" s="26" t="s">
        <v>61</v>
      </c>
      <c r="B15" s="8"/>
      <c r="C15" s="9"/>
      <c r="D15" s="9"/>
      <c r="E15" s="9"/>
      <c r="F15" s="10"/>
    </row>
    <row r="16" spans="1:10" x14ac:dyDescent="0.25">
      <c r="A16" s="13" t="s">
        <v>62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workbookViewId="0">
      <selection activeCell="E226" sqref="E22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09" t="s">
        <v>172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09" t="s">
        <v>22</v>
      </c>
      <c r="B3" s="111"/>
      <c r="C3" s="111"/>
      <c r="D3" s="111"/>
      <c r="E3" s="111"/>
      <c r="F3" s="111"/>
      <c r="G3" s="111"/>
      <c r="H3" s="111"/>
      <c r="I3" s="111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x14ac:dyDescent="0.25">
      <c r="A5" s="131" t="s">
        <v>24</v>
      </c>
      <c r="B5" s="132"/>
      <c r="C5" s="133"/>
      <c r="D5" s="20" t="s">
        <v>25</v>
      </c>
      <c r="E5" s="3" t="s">
        <v>105</v>
      </c>
      <c r="F5" s="3" t="s">
        <v>104</v>
      </c>
      <c r="G5" s="3" t="s">
        <v>106</v>
      </c>
      <c r="H5" s="3" t="s">
        <v>107</v>
      </c>
      <c r="I5" s="3" t="s">
        <v>108</v>
      </c>
    </row>
    <row r="6" spans="1:10" ht="25.5" x14ac:dyDescent="0.25">
      <c r="A6" s="134" t="s">
        <v>88</v>
      </c>
      <c r="B6" s="135"/>
      <c r="C6" s="136"/>
      <c r="D6" s="30" t="s">
        <v>109</v>
      </c>
      <c r="E6" s="72">
        <f>E8+E26</f>
        <v>510605.2</v>
      </c>
      <c r="F6" s="72">
        <f>F8+F26</f>
        <v>1170000</v>
      </c>
      <c r="G6" s="72">
        <f>G8+G26</f>
        <v>680732.83</v>
      </c>
      <c r="H6" s="72">
        <f>(G6/E6)*100</f>
        <v>133.31882048988143</v>
      </c>
      <c r="I6" s="72">
        <f>(G6/F6)*100</f>
        <v>58.182293162393165</v>
      </c>
    </row>
    <row r="7" spans="1:10" x14ac:dyDescent="0.25">
      <c r="A7" s="134" t="s">
        <v>31</v>
      </c>
      <c r="B7" s="135"/>
      <c r="C7" s="136"/>
      <c r="D7" s="30" t="s">
        <v>32</v>
      </c>
      <c r="E7" s="8"/>
      <c r="F7" s="9"/>
      <c r="G7" s="9"/>
      <c r="H7" s="72"/>
      <c r="I7" s="72"/>
    </row>
    <row r="8" spans="1:10" x14ac:dyDescent="0.25">
      <c r="A8" s="137" t="s">
        <v>89</v>
      </c>
      <c r="B8" s="138"/>
      <c r="C8" s="139"/>
      <c r="D8" s="40" t="s">
        <v>34</v>
      </c>
      <c r="E8" s="72">
        <f t="shared" ref="E8:F8" si="0">E9</f>
        <v>510605.2</v>
      </c>
      <c r="F8" s="72">
        <f t="shared" si="0"/>
        <v>1145000</v>
      </c>
      <c r="G8" s="72">
        <f>G9</f>
        <v>680732.83</v>
      </c>
      <c r="H8" s="72">
        <f t="shared" ref="H8:H28" si="1">(G8/E8)*100</f>
        <v>133.31882048988143</v>
      </c>
      <c r="I8" s="72">
        <f t="shared" ref="I8:I28" si="2">(G8/F8)*100</f>
        <v>59.452648908296936</v>
      </c>
    </row>
    <row r="9" spans="1:10" x14ac:dyDescent="0.25">
      <c r="A9" s="140">
        <v>3</v>
      </c>
      <c r="B9" s="141"/>
      <c r="C9" s="142"/>
      <c r="D9" s="29" t="s">
        <v>10</v>
      </c>
      <c r="E9" s="72">
        <f>SUM(E10:E20)</f>
        <v>510605.2</v>
      </c>
      <c r="F9" s="72">
        <f>SUM(F10:F20)</f>
        <v>1145000</v>
      </c>
      <c r="G9" s="72">
        <f>SUM(G10:G20)</f>
        <v>680732.83</v>
      </c>
      <c r="H9" s="72">
        <f t="shared" si="1"/>
        <v>133.31882048988143</v>
      </c>
      <c r="I9" s="72">
        <f t="shared" si="2"/>
        <v>59.452648908296936</v>
      </c>
    </row>
    <row r="10" spans="1:10" x14ac:dyDescent="0.25">
      <c r="A10" s="143">
        <v>3111</v>
      </c>
      <c r="B10" s="144"/>
      <c r="C10" s="145"/>
      <c r="D10" s="16" t="s">
        <v>118</v>
      </c>
      <c r="E10" s="8">
        <v>357546.41</v>
      </c>
      <c r="F10" s="9">
        <v>779762</v>
      </c>
      <c r="G10" s="9">
        <v>487277.68</v>
      </c>
      <c r="H10" s="72">
        <f t="shared" si="1"/>
        <v>136.28375684152445</v>
      </c>
      <c r="I10" s="72">
        <f t="shared" si="2"/>
        <v>62.49056506985464</v>
      </c>
    </row>
    <row r="11" spans="1:10" x14ac:dyDescent="0.25">
      <c r="A11" s="89">
        <v>3113</v>
      </c>
      <c r="B11" s="90"/>
      <c r="C11" s="91"/>
      <c r="D11" s="45" t="s">
        <v>119</v>
      </c>
      <c r="E11" s="8">
        <v>10907.78</v>
      </c>
      <c r="F11" s="9">
        <v>17000</v>
      </c>
      <c r="G11" s="9">
        <v>17142.62</v>
      </c>
      <c r="H11" s="72">
        <f t="shared" si="1"/>
        <v>157.15956867483573</v>
      </c>
      <c r="I11" s="72">
        <f t="shared" si="2"/>
        <v>100.83894117647058</v>
      </c>
    </row>
    <row r="12" spans="1:10" x14ac:dyDescent="0.25">
      <c r="A12" s="89">
        <v>3114</v>
      </c>
      <c r="B12" s="90"/>
      <c r="C12" s="91"/>
      <c r="D12" s="45" t="s">
        <v>120</v>
      </c>
      <c r="E12" s="8">
        <v>958.25</v>
      </c>
      <c r="F12" s="9">
        <v>2500</v>
      </c>
      <c r="G12" s="9">
        <v>1436.34</v>
      </c>
      <c r="H12" s="72">
        <f t="shared" si="1"/>
        <v>149.89199060787894</v>
      </c>
      <c r="I12" s="72">
        <f t="shared" si="2"/>
        <v>57.453599999999994</v>
      </c>
    </row>
    <row r="13" spans="1:10" x14ac:dyDescent="0.25">
      <c r="A13" s="89">
        <v>3121</v>
      </c>
      <c r="B13" s="90"/>
      <c r="C13" s="91"/>
      <c r="D13" s="12" t="s">
        <v>154</v>
      </c>
      <c r="E13" s="8">
        <v>15881.13</v>
      </c>
      <c r="F13" s="9">
        <v>54000</v>
      </c>
      <c r="G13" s="9">
        <v>22255.41</v>
      </c>
      <c r="H13" s="72">
        <f t="shared" si="1"/>
        <v>140.13744613890827</v>
      </c>
      <c r="I13" s="72">
        <f t="shared" si="2"/>
        <v>41.213722222222223</v>
      </c>
    </row>
    <row r="14" spans="1:10" ht="25.5" x14ac:dyDescent="0.25">
      <c r="A14" s="89">
        <v>3132</v>
      </c>
      <c r="B14" s="90"/>
      <c r="C14" s="91"/>
      <c r="D14" s="65" t="s">
        <v>121</v>
      </c>
      <c r="E14" s="8">
        <v>61052.63</v>
      </c>
      <c r="F14" s="9">
        <v>157938</v>
      </c>
      <c r="G14" s="9">
        <v>83013.440000000002</v>
      </c>
      <c r="H14" s="72">
        <f t="shared" si="1"/>
        <v>135.97029317164552</v>
      </c>
      <c r="I14" s="72">
        <f t="shared" si="2"/>
        <v>52.560777013764891</v>
      </c>
    </row>
    <row r="15" spans="1:10" x14ac:dyDescent="0.25">
      <c r="A15" s="89">
        <v>3211</v>
      </c>
      <c r="B15" s="90"/>
      <c r="C15" s="91"/>
      <c r="D15" s="65" t="s">
        <v>122</v>
      </c>
      <c r="E15" s="8">
        <v>20392</v>
      </c>
      <c r="F15" s="9">
        <v>0</v>
      </c>
      <c r="G15" s="9">
        <v>1360.92</v>
      </c>
      <c r="H15" s="72">
        <f t="shared" si="1"/>
        <v>6.6737936445664978</v>
      </c>
      <c r="I15" s="72" t="e">
        <f t="shared" si="2"/>
        <v>#DIV/0!</v>
      </c>
    </row>
    <row r="16" spans="1:10" x14ac:dyDescent="0.25">
      <c r="A16" s="143">
        <v>3212</v>
      </c>
      <c r="B16" s="144"/>
      <c r="C16" s="145"/>
      <c r="D16" s="65" t="s">
        <v>123</v>
      </c>
      <c r="E16" s="8"/>
      <c r="F16" s="9">
        <v>36000</v>
      </c>
      <c r="G16" s="9">
        <v>20501.46</v>
      </c>
      <c r="H16" s="72" t="e">
        <f t="shared" si="1"/>
        <v>#DIV/0!</v>
      </c>
      <c r="I16" s="72">
        <f t="shared" si="2"/>
        <v>56.948500000000003</v>
      </c>
    </row>
    <row r="17" spans="1:9" ht="25.5" x14ac:dyDescent="0.25">
      <c r="A17" s="89">
        <v>3221</v>
      </c>
      <c r="B17" s="90"/>
      <c r="C17" s="91"/>
      <c r="D17" s="65" t="s">
        <v>126</v>
      </c>
      <c r="E17" s="8">
        <v>2</v>
      </c>
      <c r="F17" s="9"/>
      <c r="G17" s="9">
        <v>900.32</v>
      </c>
      <c r="H17" s="72">
        <f t="shared" si="1"/>
        <v>45016</v>
      </c>
      <c r="I17" s="72" t="e">
        <f t="shared" si="2"/>
        <v>#DIV/0!</v>
      </c>
    </row>
    <row r="18" spans="1:9" x14ac:dyDescent="0.25">
      <c r="A18" s="89">
        <v>3222</v>
      </c>
      <c r="B18" s="90"/>
      <c r="C18" s="91"/>
      <c r="D18" s="65" t="s">
        <v>127</v>
      </c>
      <c r="E18" s="8">
        <v>41829</v>
      </c>
      <c r="F18" s="9">
        <v>95000</v>
      </c>
      <c r="G18" s="9">
        <v>42525.64</v>
      </c>
      <c r="H18" s="72">
        <f t="shared" si="1"/>
        <v>101.6654474168639</v>
      </c>
      <c r="I18" s="72">
        <f t="shared" si="2"/>
        <v>44.763831578947368</v>
      </c>
    </row>
    <row r="19" spans="1:9" x14ac:dyDescent="0.25">
      <c r="A19" s="85">
        <v>3295</v>
      </c>
      <c r="B19" s="86"/>
      <c r="C19" s="87"/>
      <c r="D19" s="65" t="s">
        <v>141</v>
      </c>
      <c r="E19" s="8">
        <v>1400</v>
      </c>
      <c r="F19" s="9">
        <v>2800</v>
      </c>
      <c r="G19" s="9">
        <v>2016</v>
      </c>
      <c r="H19" s="72">
        <f t="shared" si="1"/>
        <v>144</v>
      </c>
      <c r="I19" s="72">
        <f t="shared" si="2"/>
        <v>72</v>
      </c>
    </row>
    <row r="20" spans="1:9" ht="25.5" x14ac:dyDescent="0.25">
      <c r="A20" s="89">
        <v>3299</v>
      </c>
      <c r="B20" s="90"/>
      <c r="C20" s="91"/>
      <c r="D20" s="65" t="s">
        <v>142</v>
      </c>
      <c r="E20" s="8">
        <v>636</v>
      </c>
      <c r="F20" s="9"/>
      <c r="G20" s="9">
        <v>2303</v>
      </c>
      <c r="H20" s="72">
        <f t="shared" si="1"/>
        <v>362.10691823899373</v>
      </c>
      <c r="I20" s="72" t="e">
        <f t="shared" si="2"/>
        <v>#DIV/0!</v>
      </c>
    </row>
    <row r="21" spans="1:9" x14ac:dyDescent="0.25">
      <c r="A21" s="134" t="s">
        <v>29</v>
      </c>
      <c r="B21" s="135"/>
      <c r="C21" s="136"/>
      <c r="D21" s="30" t="s">
        <v>30</v>
      </c>
      <c r="E21" s="8"/>
      <c r="F21" s="9"/>
      <c r="G21" s="72"/>
      <c r="H21" s="72" t="e">
        <f t="shared" si="1"/>
        <v>#DIV/0!</v>
      </c>
      <c r="I21" s="72" t="e">
        <f t="shared" si="2"/>
        <v>#DIV/0!</v>
      </c>
    </row>
    <row r="22" spans="1:9" ht="14.25" customHeight="1" x14ac:dyDescent="0.25">
      <c r="A22" s="134" t="s">
        <v>35</v>
      </c>
      <c r="B22" s="135"/>
      <c r="C22" s="136"/>
      <c r="D22" s="30" t="s">
        <v>36</v>
      </c>
      <c r="E22" s="8"/>
      <c r="F22" s="9"/>
      <c r="G22" s="72"/>
      <c r="H22" s="72" t="e">
        <f t="shared" si="1"/>
        <v>#DIV/0!</v>
      </c>
      <c r="I22" s="72" t="e">
        <f t="shared" si="2"/>
        <v>#DIV/0!</v>
      </c>
    </row>
    <row r="23" spans="1:9" ht="15" customHeight="1" x14ac:dyDescent="0.25">
      <c r="A23" s="137" t="s">
        <v>33</v>
      </c>
      <c r="B23" s="138"/>
      <c r="C23" s="139"/>
      <c r="D23" s="40" t="s">
        <v>34</v>
      </c>
      <c r="E23" s="8"/>
      <c r="F23" s="9"/>
      <c r="G23" s="9"/>
      <c r="H23" s="72" t="e">
        <f t="shared" si="1"/>
        <v>#DIV/0!</v>
      </c>
      <c r="I23" s="72" t="e">
        <f t="shared" si="2"/>
        <v>#DIV/0!</v>
      </c>
    </row>
    <row r="24" spans="1:9" x14ac:dyDescent="0.25">
      <c r="A24" s="140">
        <v>3</v>
      </c>
      <c r="B24" s="141"/>
      <c r="C24" s="142"/>
      <c r="D24" s="29" t="s">
        <v>10</v>
      </c>
      <c r="E24" s="8"/>
      <c r="F24" s="9"/>
      <c r="G24" s="9"/>
      <c r="H24" s="72" t="e">
        <f t="shared" si="1"/>
        <v>#DIV/0!</v>
      </c>
      <c r="I24" s="72" t="e">
        <f t="shared" si="2"/>
        <v>#DIV/0!</v>
      </c>
    </row>
    <row r="25" spans="1:9" x14ac:dyDescent="0.25">
      <c r="A25" s="143">
        <v>32</v>
      </c>
      <c r="B25" s="144"/>
      <c r="C25" s="145"/>
      <c r="D25" s="29" t="s">
        <v>26</v>
      </c>
      <c r="E25" s="8"/>
      <c r="F25" s="9"/>
      <c r="G25" s="9"/>
      <c r="H25" s="72" t="e">
        <f t="shared" si="1"/>
        <v>#DIV/0!</v>
      </c>
      <c r="I25" s="72" t="e">
        <f t="shared" si="2"/>
        <v>#DIV/0!</v>
      </c>
    </row>
    <row r="26" spans="1:9" ht="15" customHeight="1" x14ac:dyDescent="0.25">
      <c r="A26" s="137" t="s">
        <v>89</v>
      </c>
      <c r="B26" s="138"/>
      <c r="C26" s="139"/>
      <c r="D26" s="40" t="s">
        <v>34</v>
      </c>
      <c r="E26" s="72">
        <f t="shared" ref="E26:F27" si="3">E27</f>
        <v>0</v>
      </c>
      <c r="F26" s="72">
        <f t="shared" si="3"/>
        <v>25000</v>
      </c>
      <c r="G26" s="72">
        <f>G27</f>
        <v>0</v>
      </c>
      <c r="H26" s="72" t="e">
        <f t="shared" si="1"/>
        <v>#DIV/0!</v>
      </c>
      <c r="I26" s="72">
        <f t="shared" si="2"/>
        <v>0</v>
      </c>
    </row>
    <row r="27" spans="1:9" ht="25.5" x14ac:dyDescent="0.25">
      <c r="A27" s="140">
        <v>4</v>
      </c>
      <c r="B27" s="141"/>
      <c r="C27" s="142"/>
      <c r="D27" s="29" t="s">
        <v>12</v>
      </c>
      <c r="E27" s="72">
        <f t="shared" si="3"/>
        <v>0</v>
      </c>
      <c r="F27" s="72">
        <f t="shared" si="3"/>
        <v>25000</v>
      </c>
      <c r="G27" s="72">
        <f>G28</f>
        <v>0</v>
      </c>
      <c r="H27" s="72" t="e">
        <f t="shared" si="1"/>
        <v>#DIV/0!</v>
      </c>
      <c r="I27" s="72">
        <f t="shared" si="2"/>
        <v>0</v>
      </c>
    </row>
    <row r="28" spans="1:9" x14ac:dyDescent="0.25">
      <c r="A28" s="143">
        <v>4241</v>
      </c>
      <c r="B28" s="144"/>
      <c r="C28" s="145"/>
      <c r="D28" s="100" t="s">
        <v>146</v>
      </c>
      <c r="E28" s="8"/>
      <c r="F28" s="9">
        <v>25000</v>
      </c>
      <c r="G28" s="9"/>
      <c r="H28" s="72" t="e">
        <f t="shared" si="1"/>
        <v>#DIV/0!</v>
      </c>
      <c r="I28" s="72">
        <f t="shared" si="2"/>
        <v>0</v>
      </c>
    </row>
    <row r="31" spans="1:9" x14ac:dyDescent="0.25">
      <c r="A31" s="131" t="s">
        <v>24</v>
      </c>
      <c r="B31" s="132"/>
      <c r="C31" s="133"/>
      <c r="D31" s="20" t="s">
        <v>25</v>
      </c>
      <c r="E31" s="3" t="s">
        <v>105</v>
      </c>
      <c r="F31" s="3" t="s">
        <v>104</v>
      </c>
      <c r="G31" s="3" t="s">
        <v>106</v>
      </c>
      <c r="H31" s="3" t="s">
        <v>107</v>
      </c>
      <c r="I31" s="3" t="s">
        <v>108</v>
      </c>
    </row>
    <row r="32" spans="1:9" ht="25.5" customHeight="1" x14ac:dyDescent="0.25">
      <c r="A32" s="134" t="s">
        <v>88</v>
      </c>
      <c r="B32" s="135"/>
      <c r="C32" s="136"/>
      <c r="D32" s="66" t="s">
        <v>90</v>
      </c>
      <c r="E32" s="72">
        <f t="shared" ref="E32:F32" si="4">E34</f>
        <v>26457</v>
      </c>
      <c r="F32" s="72">
        <f t="shared" si="4"/>
        <v>64000</v>
      </c>
      <c r="G32" s="72">
        <f>G34</f>
        <v>33665.57</v>
      </c>
      <c r="H32" s="72">
        <f>(G32/E32)*100</f>
        <v>127.24636202139321</v>
      </c>
      <c r="I32" s="72">
        <f>(G32/F32)*100</f>
        <v>52.602453125000004</v>
      </c>
    </row>
    <row r="33" spans="1:9" x14ac:dyDescent="0.25">
      <c r="A33" s="134" t="s">
        <v>31</v>
      </c>
      <c r="B33" s="135"/>
      <c r="C33" s="136"/>
      <c r="D33" s="66" t="s">
        <v>32</v>
      </c>
      <c r="E33" s="8"/>
      <c r="F33" s="9"/>
      <c r="G33" s="9"/>
      <c r="H33" s="72"/>
      <c r="I33" s="72"/>
    </row>
    <row r="34" spans="1:9" x14ac:dyDescent="0.25">
      <c r="A34" s="137" t="s">
        <v>91</v>
      </c>
      <c r="B34" s="138"/>
      <c r="C34" s="139"/>
      <c r="D34" s="67" t="s">
        <v>34</v>
      </c>
      <c r="E34" s="72">
        <f t="shared" ref="E34:F34" si="5">E35</f>
        <v>26457</v>
      </c>
      <c r="F34" s="72">
        <f t="shared" si="5"/>
        <v>64000</v>
      </c>
      <c r="G34" s="72">
        <f>G35</f>
        <v>33665.57</v>
      </c>
      <c r="H34" s="72">
        <f t="shared" ref="H34:H49" si="6">(G34/E34)*100</f>
        <v>127.24636202139321</v>
      </c>
      <c r="I34" s="72">
        <f t="shared" ref="I34:I49" si="7">(G34/F34)*100</f>
        <v>52.602453125000004</v>
      </c>
    </row>
    <row r="35" spans="1:9" x14ac:dyDescent="0.25">
      <c r="A35" s="140">
        <v>3</v>
      </c>
      <c r="B35" s="141"/>
      <c r="C35" s="142"/>
      <c r="D35" s="68" t="s">
        <v>10</v>
      </c>
      <c r="E35" s="72">
        <f>SUM(E36:E41)</f>
        <v>26457</v>
      </c>
      <c r="F35" s="72">
        <f>SUM(F36:F41)</f>
        <v>64000</v>
      </c>
      <c r="G35" s="72">
        <f>SUM(G36:G41)</f>
        <v>33665.57</v>
      </c>
      <c r="H35" s="72">
        <f t="shared" si="6"/>
        <v>127.24636202139321</v>
      </c>
      <c r="I35" s="72">
        <f t="shared" si="7"/>
        <v>52.602453125000004</v>
      </c>
    </row>
    <row r="36" spans="1:9" x14ac:dyDescent="0.25">
      <c r="A36" s="143">
        <v>3111</v>
      </c>
      <c r="B36" s="144"/>
      <c r="C36" s="145"/>
      <c r="D36" s="68" t="s">
        <v>118</v>
      </c>
      <c r="E36" s="8">
        <v>17488</v>
      </c>
      <c r="F36" s="9">
        <v>37200</v>
      </c>
      <c r="G36" s="9">
        <v>23541.24</v>
      </c>
      <c r="H36" s="72">
        <f t="shared" si="6"/>
        <v>134.61367795059471</v>
      </c>
      <c r="I36" s="72">
        <f t="shared" si="7"/>
        <v>63.28290322580645</v>
      </c>
    </row>
    <row r="37" spans="1:9" x14ac:dyDescent="0.25">
      <c r="A37" s="89">
        <v>3121</v>
      </c>
      <c r="B37" s="90"/>
      <c r="C37" s="91"/>
      <c r="D37" s="12" t="s">
        <v>154</v>
      </c>
      <c r="E37" s="8">
        <v>717</v>
      </c>
      <c r="F37" s="9">
        <v>1800</v>
      </c>
      <c r="G37" s="9">
        <v>800</v>
      </c>
      <c r="H37" s="72">
        <f t="shared" si="6"/>
        <v>111.57601115760112</v>
      </c>
      <c r="I37" s="72">
        <f t="shared" si="7"/>
        <v>44.444444444444443</v>
      </c>
    </row>
    <row r="38" spans="1:9" ht="25.5" x14ac:dyDescent="0.25">
      <c r="A38" s="89">
        <v>3132</v>
      </c>
      <c r="B38" s="90"/>
      <c r="C38" s="91"/>
      <c r="D38" s="65" t="s">
        <v>121</v>
      </c>
      <c r="E38" s="8">
        <v>2905</v>
      </c>
      <c r="F38" s="9">
        <v>7500</v>
      </c>
      <c r="G38" s="9">
        <v>3884.3</v>
      </c>
      <c r="H38" s="72">
        <f t="shared" si="6"/>
        <v>133.71084337349399</v>
      </c>
      <c r="I38" s="72">
        <f t="shared" si="7"/>
        <v>51.790666666666674</v>
      </c>
    </row>
    <row r="39" spans="1:9" x14ac:dyDescent="0.25">
      <c r="A39" s="143">
        <v>3212</v>
      </c>
      <c r="B39" s="144"/>
      <c r="C39" s="145"/>
      <c r="D39" s="68" t="s">
        <v>123</v>
      </c>
      <c r="E39" s="8">
        <v>523</v>
      </c>
      <c r="F39" s="9">
        <v>1000</v>
      </c>
      <c r="G39" s="9">
        <v>547.14</v>
      </c>
      <c r="H39" s="72">
        <f t="shared" si="6"/>
        <v>104.61567877629064</v>
      </c>
      <c r="I39" s="72">
        <f t="shared" si="7"/>
        <v>54.713999999999999</v>
      </c>
    </row>
    <row r="40" spans="1:9" ht="25.5" x14ac:dyDescent="0.25">
      <c r="A40" s="89">
        <v>3221</v>
      </c>
      <c r="B40" s="90"/>
      <c r="C40" s="91"/>
      <c r="D40" s="65" t="s">
        <v>126</v>
      </c>
      <c r="E40" s="8"/>
      <c r="F40" s="9">
        <v>500</v>
      </c>
      <c r="G40" s="9">
        <v>66.89</v>
      </c>
      <c r="H40" s="72" t="e">
        <f t="shared" si="6"/>
        <v>#DIV/0!</v>
      </c>
      <c r="I40" s="72">
        <f t="shared" si="7"/>
        <v>13.378</v>
      </c>
    </row>
    <row r="41" spans="1:9" x14ac:dyDescent="0.25">
      <c r="A41" s="89">
        <v>3222</v>
      </c>
      <c r="B41" s="90"/>
      <c r="C41" s="91"/>
      <c r="D41" s="106" t="s">
        <v>127</v>
      </c>
      <c r="E41" s="8">
        <v>4824</v>
      </c>
      <c r="F41" s="9">
        <v>16000</v>
      </c>
      <c r="G41" s="9">
        <v>4826</v>
      </c>
      <c r="H41" s="72">
        <f t="shared" si="6"/>
        <v>100.04145936981759</v>
      </c>
      <c r="I41" s="72">
        <f t="shared" si="7"/>
        <v>30.162499999999998</v>
      </c>
    </row>
    <row r="42" spans="1:9" x14ac:dyDescent="0.25">
      <c r="A42" s="134" t="s">
        <v>29</v>
      </c>
      <c r="B42" s="135"/>
      <c r="C42" s="136"/>
      <c r="D42" s="66" t="s">
        <v>30</v>
      </c>
      <c r="E42" s="8"/>
      <c r="F42" s="9"/>
      <c r="G42" s="9"/>
      <c r="H42" s="72" t="e">
        <f t="shared" si="6"/>
        <v>#DIV/0!</v>
      </c>
      <c r="I42" s="72" t="e">
        <f t="shared" si="7"/>
        <v>#DIV/0!</v>
      </c>
    </row>
    <row r="43" spans="1:9" ht="25.5" x14ac:dyDescent="0.25">
      <c r="A43" s="134" t="s">
        <v>35</v>
      </c>
      <c r="B43" s="135"/>
      <c r="C43" s="136"/>
      <c r="D43" s="66" t="s">
        <v>36</v>
      </c>
      <c r="E43" s="8"/>
      <c r="F43" s="9"/>
      <c r="G43" s="9"/>
      <c r="H43" s="72" t="e">
        <f t="shared" si="6"/>
        <v>#DIV/0!</v>
      </c>
      <c r="I43" s="72" t="e">
        <f t="shared" si="7"/>
        <v>#DIV/0!</v>
      </c>
    </row>
    <row r="44" spans="1:9" x14ac:dyDescent="0.25">
      <c r="A44" s="137" t="s">
        <v>33</v>
      </c>
      <c r="B44" s="138"/>
      <c r="C44" s="139"/>
      <c r="D44" s="67" t="s">
        <v>34</v>
      </c>
      <c r="E44" s="8"/>
      <c r="F44" s="9"/>
      <c r="G44" s="9"/>
      <c r="H44" s="72" t="e">
        <f t="shared" si="6"/>
        <v>#DIV/0!</v>
      </c>
      <c r="I44" s="72" t="e">
        <f t="shared" si="7"/>
        <v>#DIV/0!</v>
      </c>
    </row>
    <row r="45" spans="1:9" x14ac:dyDescent="0.25">
      <c r="A45" s="140">
        <v>3</v>
      </c>
      <c r="B45" s="141"/>
      <c r="C45" s="142"/>
      <c r="D45" s="68" t="s">
        <v>10</v>
      </c>
      <c r="E45" s="8"/>
      <c r="F45" s="9"/>
      <c r="G45" s="9"/>
      <c r="H45" s="72" t="e">
        <f t="shared" si="6"/>
        <v>#DIV/0!</v>
      </c>
      <c r="I45" s="72" t="e">
        <f t="shared" si="7"/>
        <v>#DIV/0!</v>
      </c>
    </row>
    <row r="46" spans="1:9" x14ac:dyDescent="0.25">
      <c r="A46" s="143">
        <v>32</v>
      </c>
      <c r="B46" s="144"/>
      <c r="C46" s="145"/>
      <c r="D46" s="68" t="s">
        <v>26</v>
      </c>
      <c r="E46" s="8"/>
      <c r="F46" s="9"/>
      <c r="G46" s="9"/>
      <c r="H46" s="72" t="e">
        <f t="shared" si="6"/>
        <v>#DIV/0!</v>
      </c>
      <c r="I46" s="72" t="e">
        <f t="shared" si="7"/>
        <v>#DIV/0!</v>
      </c>
    </row>
    <row r="47" spans="1:9" x14ac:dyDescent="0.25">
      <c r="A47" s="137" t="s">
        <v>33</v>
      </c>
      <c r="B47" s="138"/>
      <c r="C47" s="139"/>
      <c r="D47" s="67" t="s">
        <v>34</v>
      </c>
      <c r="E47" s="8"/>
      <c r="F47" s="9"/>
      <c r="G47" s="9"/>
      <c r="H47" s="72" t="e">
        <f t="shared" si="6"/>
        <v>#DIV/0!</v>
      </c>
      <c r="I47" s="72" t="e">
        <f t="shared" si="7"/>
        <v>#DIV/0!</v>
      </c>
    </row>
    <row r="48" spans="1:9" ht="25.5" x14ac:dyDescent="0.25">
      <c r="A48" s="140">
        <v>4</v>
      </c>
      <c r="B48" s="141"/>
      <c r="C48" s="142"/>
      <c r="D48" s="68" t="s">
        <v>12</v>
      </c>
      <c r="E48" s="8"/>
      <c r="F48" s="9"/>
      <c r="G48" s="9"/>
      <c r="H48" s="72" t="e">
        <f t="shared" si="6"/>
        <v>#DIV/0!</v>
      </c>
      <c r="I48" s="72" t="e">
        <f t="shared" si="7"/>
        <v>#DIV/0!</v>
      </c>
    </row>
    <row r="49" spans="1:9" ht="25.5" x14ac:dyDescent="0.25">
      <c r="A49" s="143">
        <v>42</v>
      </c>
      <c r="B49" s="144"/>
      <c r="C49" s="145"/>
      <c r="D49" s="68" t="s">
        <v>40</v>
      </c>
      <c r="E49" s="8"/>
      <c r="F49" s="9"/>
      <c r="G49" s="9"/>
      <c r="H49" s="72" t="e">
        <f t="shared" si="6"/>
        <v>#DIV/0!</v>
      </c>
      <c r="I49" s="72" t="e">
        <f t="shared" si="7"/>
        <v>#DIV/0!</v>
      </c>
    </row>
    <row r="52" spans="1:9" x14ac:dyDescent="0.25">
      <c r="A52" s="131" t="s">
        <v>24</v>
      </c>
      <c r="B52" s="132"/>
      <c r="C52" s="133"/>
      <c r="D52" s="20" t="s">
        <v>25</v>
      </c>
      <c r="E52" s="3" t="s">
        <v>105</v>
      </c>
      <c r="F52" s="3" t="s">
        <v>104</v>
      </c>
      <c r="G52" s="3" t="s">
        <v>106</v>
      </c>
      <c r="H52" s="3" t="s">
        <v>107</v>
      </c>
      <c r="I52" s="3" t="s">
        <v>108</v>
      </c>
    </row>
    <row r="53" spans="1:9" ht="38.25" x14ac:dyDescent="0.25">
      <c r="A53" s="134" t="s">
        <v>92</v>
      </c>
      <c r="B53" s="135"/>
      <c r="C53" s="136"/>
      <c r="D53" s="66" t="s">
        <v>93</v>
      </c>
      <c r="E53" s="72">
        <f t="shared" ref="E53:F53" si="8">E55+E61</f>
        <v>7400.47</v>
      </c>
      <c r="F53" s="72">
        <f t="shared" si="8"/>
        <v>21000</v>
      </c>
      <c r="G53" s="72">
        <f>G55+G61</f>
        <v>10677.1</v>
      </c>
      <c r="H53" s="72">
        <f>(G53/E53)*100</f>
        <v>144.27597166125935</v>
      </c>
      <c r="I53" s="72">
        <f>(G53/F53)*100</f>
        <v>50.843333333333341</v>
      </c>
    </row>
    <row r="54" spans="1:9" x14ac:dyDescent="0.25">
      <c r="A54" s="134" t="s">
        <v>31</v>
      </c>
      <c r="B54" s="135"/>
      <c r="C54" s="136"/>
      <c r="D54" s="66" t="s">
        <v>32</v>
      </c>
      <c r="E54" s="8"/>
      <c r="F54" s="9"/>
      <c r="G54" s="9"/>
      <c r="H54" s="72"/>
      <c r="I54" s="72"/>
    </row>
    <row r="55" spans="1:9" x14ac:dyDescent="0.25">
      <c r="A55" s="137" t="s">
        <v>95</v>
      </c>
      <c r="B55" s="138"/>
      <c r="C55" s="139"/>
      <c r="D55" s="67" t="s">
        <v>34</v>
      </c>
      <c r="E55" s="72">
        <f t="shared" ref="E55:F55" si="9">E56</f>
        <v>1636.72</v>
      </c>
      <c r="F55" s="72">
        <f t="shared" si="9"/>
        <v>3180</v>
      </c>
      <c r="G55" s="72">
        <f>G56</f>
        <v>1787.7099999999998</v>
      </c>
      <c r="H55" s="72">
        <f t="shared" ref="H55:H73" si="10">(G55/E55)*100</f>
        <v>109.22515763233784</v>
      </c>
      <c r="I55" s="72">
        <f t="shared" ref="I55:I73" si="11">(G55/F55)*100</f>
        <v>56.217295597484274</v>
      </c>
    </row>
    <row r="56" spans="1:9" x14ac:dyDescent="0.25">
      <c r="A56" s="140">
        <v>3</v>
      </c>
      <c r="B56" s="141"/>
      <c r="C56" s="142"/>
      <c r="D56" s="68" t="s">
        <v>10</v>
      </c>
      <c r="E56" s="72">
        <f>SUM(E57:E60)</f>
        <v>1636.72</v>
      </c>
      <c r="F56" s="72">
        <f>SUM(F57:F60)</f>
        <v>3180</v>
      </c>
      <c r="G56" s="72">
        <f>SUM(G57:G60)</f>
        <v>1787.7099999999998</v>
      </c>
      <c r="H56" s="72">
        <f t="shared" si="10"/>
        <v>109.22515763233784</v>
      </c>
      <c r="I56" s="72">
        <f t="shared" si="11"/>
        <v>56.217295597484274</v>
      </c>
    </row>
    <row r="57" spans="1:9" x14ac:dyDescent="0.25">
      <c r="A57" s="143">
        <v>3111</v>
      </c>
      <c r="B57" s="144"/>
      <c r="C57" s="145"/>
      <c r="D57" s="68" t="s">
        <v>118</v>
      </c>
      <c r="E57" s="8">
        <v>519.24</v>
      </c>
      <c r="F57" s="9">
        <v>1586.5</v>
      </c>
      <c r="G57" s="9">
        <v>813.41</v>
      </c>
      <c r="H57" s="72">
        <f t="shared" si="10"/>
        <v>156.65395578152683</v>
      </c>
      <c r="I57" s="72">
        <f t="shared" si="11"/>
        <v>51.270721714465807</v>
      </c>
    </row>
    <row r="58" spans="1:9" x14ac:dyDescent="0.25">
      <c r="A58" s="89">
        <v>3121</v>
      </c>
      <c r="B58" s="90"/>
      <c r="C58" s="91"/>
      <c r="D58" s="12" t="s">
        <v>154</v>
      </c>
      <c r="E58" s="8">
        <v>996.32</v>
      </c>
      <c r="F58" s="9">
        <v>1200</v>
      </c>
      <c r="G58" s="9">
        <v>800</v>
      </c>
      <c r="H58" s="72">
        <f t="shared" si="10"/>
        <v>80.295487393608482</v>
      </c>
      <c r="I58" s="72">
        <f t="shared" si="11"/>
        <v>66.666666666666657</v>
      </c>
    </row>
    <row r="59" spans="1:9" ht="25.5" x14ac:dyDescent="0.25">
      <c r="A59" s="89">
        <v>3132</v>
      </c>
      <c r="B59" s="90"/>
      <c r="C59" s="91"/>
      <c r="D59" s="65" t="s">
        <v>121</v>
      </c>
      <c r="E59" s="8">
        <v>85.68</v>
      </c>
      <c r="F59" s="9">
        <v>313.5</v>
      </c>
      <c r="G59" s="9">
        <v>134.21</v>
      </c>
      <c r="H59" s="72">
        <f t="shared" si="10"/>
        <v>156.64098972922503</v>
      </c>
      <c r="I59" s="72">
        <f t="shared" si="11"/>
        <v>42.810207336523128</v>
      </c>
    </row>
    <row r="60" spans="1:9" x14ac:dyDescent="0.25">
      <c r="A60" s="143">
        <v>3212</v>
      </c>
      <c r="B60" s="144"/>
      <c r="C60" s="145"/>
      <c r="D60" s="68" t="s">
        <v>123</v>
      </c>
      <c r="E60" s="8">
        <v>35.479999999999997</v>
      </c>
      <c r="F60" s="9">
        <v>80</v>
      </c>
      <c r="G60" s="9">
        <v>40.090000000000003</v>
      </c>
      <c r="H60" s="72">
        <f t="shared" si="10"/>
        <v>112.99323562570464</v>
      </c>
      <c r="I60" s="72">
        <f t="shared" si="11"/>
        <v>50.112500000000004</v>
      </c>
    </row>
    <row r="61" spans="1:9" x14ac:dyDescent="0.25">
      <c r="A61" s="137" t="s">
        <v>94</v>
      </c>
      <c r="B61" s="138"/>
      <c r="C61" s="139"/>
      <c r="D61" s="67" t="s">
        <v>34</v>
      </c>
      <c r="E61" s="72">
        <f t="shared" ref="E61:F61" si="12">E62</f>
        <v>5763.75</v>
      </c>
      <c r="F61" s="72">
        <f t="shared" si="12"/>
        <v>17820</v>
      </c>
      <c r="G61" s="72">
        <f>G62</f>
        <v>8889.3900000000012</v>
      </c>
      <c r="H61" s="72">
        <f t="shared" si="10"/>
        <v>154.22927781392323</v>
      </c>
      <c r="I61" s="72">
        <f t="shared" si="11"/>
        <v>49.884343434343442</v>
      </c>
    </row>
    <row r="62" spans="1:9" x14ac:dyDescent="0.25">
      <c r="A62" s="140">
        <v>3</v>
      </c>
      <c r="B62" s="141"/>
      <c r="C62" s="142"/>
      <c r="D62" s="68" t="s">
        <v>10</v>
      </c>
      <c r="E62" s="72">
        <f>SUM(E63:E65)</f>
        <v>5763.75</v>
      </c>
      <c r="F62" s="72">
        <f>SUM(F63:F65)</f>
        <v>17820</v>
      </c>
      <c r="G62" s="72">
        <f>SUM(G63:G65)</f>
        <v>8889.3900000000012</v>
      </c>
      <c r="H62" s="72">
        <f t="shared" si="10"/>
        <v>154.22927781392323</v>
      </c>
      <c r="I62" s="72">
        <f t="shared" si="11"/>
        <v>49.884343434343442</v>
      </c>
    </row>
    <row r="63" spans="1:9" x14ac:dyDescent="0.25">
      <c r="A63" s="143">
        <v>3111</v>
      </c>
      <c r="B63" s="144"/>
      <c r="C63" s="145"/>
      <c r="D63" s="16" t="s">
        <v>118</v>
      </c>
      <c r="E63" s="8">
        <v>4673.24</v>
      </c>
      <c r="F63" s="9">
        <v>14278.5</v>
      </c>
      <c r="G63" s="9">
        <v>7320.61</v>
      </c>
      <c r="H63" s="72">
        <f t="shared" si="10"/>
        <v>156.64956218811787</v>
      </c>
      <c r="I63" s="72">
        <f t="shared" si="11"/>
        <v>51.270161431522922</v>
      </c>
    </row>
    <row r="64" spans="1:9" ht="25.5" x14ac:dyDescent="0.25">
      <c r="A64" s="89">
        <v>3132</v>
      </c>
      <c r="B64" s="90"/>
      <c r="C64" s="91"/>
      <c r="D64" s="45" t="s">
        <v>121</v>
      </c>
      <c r="E64" s="8">
        <v>771.09</v>
      </c>
      <c r="F64" s="9">
        <v>2821.5</v>
      </c>
      <c r="G64" s="9">
        <v>1207.9100000000001</v>
      </c>
      <c r="H64" s="72">
        <f t="shared" si="10"/>
        <v>156.64967772892919</v>
      </c>
      <c r="I64" s="72">
        <f t="shared" si="11"/>
        <v>42.810916179337234</v>
      </c>
    </row>
    <row r="65" spans="1:9" x14ac:dyDescent="0.25">
      <c r="A65" s="143">
        <v>3212</v>
      </c>
      <c r="B65" s="144"/>
      <c r="C65" s="145"/>
      <c r="D65" s="65" t="s">
        <v>123</v>
      </c>
      <c r="E65" s="8">
        <v>319.42</v>
      </c>
      <c r="F65" s="9">
        <v>720</v>
      </c>
      <c r="G65" s="9">
        <v>360.87</v>
      </c>
      <c r="H65" s="72">
        <f t="shared" si="10"/>
        <v>112.97664516936948</v>
      </c>
      <c r="I65" s="72">
        <f t="shared" si="11"/>
        <v>50.120833333333337</v>
      </c>
    </row>
    <row r="66" spans="1:9" ht="15" customHeight="1" x14ac:dyDescent="0.25">
      <c r="A66" s="134" t="s">
        <v>29</v>
      </c>
      <c r="B66" s="135"/>
      <c r="C66" s="136"/>
      <c r="D66" s="66" t="s">
        <v>30</v>
      </c>
      <c r="E66" s="8"/>
      <c r="F66" s="9"/>
      <c r="G66" s="9"/>
      <c r="H66" s="72" t="e">
        <f t="shared" si="10"/>
        <v>#DIV/0!</v>
      </c>
      <c r="I66" s="72" t="e">
        <f t="shared" si="11"/>
        <v>#DIV/0!</v>
      </c>
    </row>
    <row r="67" spans="1:9" ht="25.5" customHeight="1" x14ac:dyDescent="0.25">
      <c r="A67" s="134" t="s">
        <v>35</v>
      </c>
      <c r="B67" s="135"/>
      <c r="C67" s="136"/>
      <c r="D67" s="66" t="s">
        <v>36</v>
      </c>
      <c r="E67" s="8"/>
      <c r="F67" s="9"/>
      <c r="G67" s="9"/>
      <c r="H67" s="72" t="e">
        <f t="shared" si="10"/>
        <v>#DIV/0!</v>
      </c>
      <c r="I67" s="72" t="e">
        <f t="shared" si="11"/>
        <v>#DIV/0!</v>
      </c>
    </row>
    <row r="68" spans="1:9" ht="15" customHeight="1" x14ac:dyDescent="0.25">
      <c r="A68" s="137" t="s">
        <v>33</v>
      </c>
      <c r="B68" s="138"/>
      <c r="C68" s="139"/>
      <c r="D68" s="67" t="s">
        <v>34</v>
      </c>
      <c r="E68" s="8"/>
      <c r="F68" s="9"/>
      <c r="G68" s="9"/>
      <c r="H68" s="72" t="e">
        <f t="shared" si="10"/>
        <v>#DIV/0!</v>
      </c>
      <c r="I68" s="72" t="e">
        <f t="shared" si="11"/>
        <v>#DIV/0!</v>
      </c>
    </row>
    <row r="69" spans="1:9" x14ac:dyDescent="0.25">
      <c r="A69" s="140">
        <v>3</v>
      </c>
      <c r="B69" s="141"/>
      <c r="C69" s="142"/>
      <c r="D69" s="68" t="s">
        <v>10</v>
      </c>
      <c r="E69" s="8"/>
      <c r="F69" s="9"/>
      <c r="G69" s="9"/>
      <c r="H69" s="72" t="e">
        <f t="shared" si="10"/>
        <v>#DIV/0!</v>
      </c>
      <c r="I69" s="72" t="e">
        <f t="shared" si="11"/>
        <v>#DIV/0!</v>
      </c>
    </row>
    <row r="70" spans="1:9" x14ac:dyDescent="0.25">
      <c r="A70" s="143">
        <v>32</v>
      </c>
      <c r="B70" s="144"/>
      <c r="C70" s="145"/>
      <c r="D70" s="68" t="s">
        <v>26</v>
      </c>
      <c r="E70" s="8"/>
      <c r="F70" s="9"/>
      <c r="G70" s="9"/>
      <c r="H70" s="72" t="e">
        <f t="shared" si="10"/>
        <v>#DIV/0!</v>
      </c>
      <c r="I70" s="72" t="e">
        <f t="shared" si="11"/>
        <v>#DIV/0!</v>
      </c>
    </row>
    <row r="71" spans="1:9" ht="15" customHeight="1" x14ac:dyDescent="0.25">
      <c r="A71" s="137" t="s">
        <v>33</v>
      </c>
      <c r="B71" s="138"/>
      <c r="C71" s="139"/>
      <c r="D71" s="67" t="s">
        <v>34</v>
      </c>
      <c r="E71" s="8"/>
      <c r="F71" s="9"/>
      <c r="G71" s="9"/>
      <c r="H71" s="72" t="e">
        <f t="shared" si="10"/>
        <v>#DIV/0!</v>
      </c>
      <c r="I71" s="72" t="e">
        <f t="shared" si="11"/>
        <v>#DIV/0!</v>
      </c>
    </row>
    <row r="72" spans="1:9" ht="25.5" x14ac:dyDescent="0.25">
      <c r="A72" s="140">
        <v>4</v>
      </c>
      <c r="B72" s="141"/>
      <c r="C72" s="142"/>
      <c r="D72" s="68" t="s">
        <v>12</v>
      </c>
      <c r="E72" s="8"/>
      <c r="F72" s="9"/>
      <c r="G72" s="9"/>
      <c r="H72" s="72" t="e">
        <f t="shared" si="10"/>
        <v>#DIV/0!</v>
      </c>
      <c r="I72" s="72" t="e">
        <f t="shared" si="11"/>
        <v>#DIV/0!</v>
      </c>
    </row>
    <row r="73" spans="1:9" ht="25.5" x14ac:dyDescent="0.25">
      <c r="A73" s="143">
        <v>42</v>
      </c>
      <c r="B73" s="144"/>
      <c r="C73" s="145"/>
      <c r="D73" s="68" t="s">
        <v>40</v>
      </c>
      <c r="E73" s="8"/>
      <c r="F73" s="9"/>
      <c r="G73" s="9"/>
      <c r="H73" s="72" t="e">
        <f t="shared" si="10"/>
        <v>#DIV/0!</v>
      </c>
      <c r="I73" s="72" t="e">
        <f t="shared" si="11"/>
        <v>#DIV/0!</v>
      </c>
    </row>
    <row r="76" spans="1:9" x14ac:dyDescent="0.25">
      <c r="A76" s="131" t="s">
        <v>24</v>
      </c>
      <c r="B76" s="132"/>
      <c r="C76" s="133"/>
      <c r="D76" s="20" t="s">
        <v>25</v>
      </c>
      <c r="E76" s="3" t="s">
        <v>105</v>
      </c>
      <c r="F76" s="3" t="s">
        <v>104</v>
      </c>
      <c r="G76" s="3" t="s">
        <v>106</v>
      </c>
      <c r="H76" s="3" t="s">
        <v>107</v>
      </c>
      <c r="I76" s="3" t="s">
        <v>108</v>
      </c>
    </row>
    <row r="77" spans="1:9" ht="25.5" x14ac:dyDescent="0.25">
      <c r="A77" s="134" t="s">
        <v>29</v>
      </c>
      <c r="B77" s="135"/>
      <c r="C77" s="136"/>
      <c r="D77" s="66" t="s">
        <v>96</v>
      </c>
      <c r="E77" s="72">
        <f t="shared" ref="E77:F77" si="13">E79</f>
        <v>16357</v>
      </c>
      <c r="F77" s="72">
        <f t="shared" si="13"/>
        <v>8000</v>
      </c>
      <c r="G77" s="72">
        <f>G79</f>
        <v>16923.7</v>
      </c>
      <c r="H77" s="72">
        <f>(G77/E77)*100</f>
        <v>103.46457174298467</v>
      </c>
      <c r="I77" s="72">
        <f>(G77/F77)*100</f>
        <v>211.54625000000001</v>
      </c>
    </row>
    <row r="78" spans="1:9" x14ac:dyDescent="0.25">
      <c r="A78" s="134" t="s">
        <v>31</v>
      </c>
      <c r="B78" s="135"/>
      <c r="C78" s="136"/>
      <c r="D78" s="66" t="s">
        <v>32</v>
      </c>
      <c r="E78" s="8"/>
      <c r="F78" s="9"/>
      <c r="G78" s="9"/>
      <c r="H78" s="72"/>
      <c r="I78" s="72"/>
    </row>
    <row r="79" spans="1:9" x14ac:dyDescent="0.25">
      <c r="A79" s="137" t="s">
        <v>94</v>
      </c>
      <c r="B79" s="138"/>
      <c r="C79" s="139"/>
      <c r="D79" s="67" t="s">
        <v>34</v>
      </c>
      <c r="E79" s="72">
        <f t="shared" ref="E79:F79" si="14">E80</f>
        <v>16357</v>
      </c>
      <c r="F79" s="72">
        <f t="shared" si="14"/>
        <v>8000</v>
      </c>
      <c r="G79" s="72">
        <f>G80</f>
        <v>16923.7</v>
      </c>
      <c r="H79" s="72">
        <f t="shared" ref="H79:H90" si="15">(G79/E79)*100</f>
        <v>103.46457174298467</v>
      </c>
      <c r="I79" s="72">
        <f t="shared" ref="I79:I90" si="16">(G79/F79)*100</f>
        <v>211.54625000000001</v>
      </c>
    </row>
    <row r="80" spans="1:9" x14ac:dyDescent="0.25">
      <c r="A80" s="140">
        <v>3</v>
      </c>
      <c r="B80" s="141"/>
      <c r="C80" s="142"/>
      <c r="D80" s="68" t="s">
        <v>10</v>
      </c>
      <c r="E80" s="72">
        <f t="shared" ref="E80:F80" si="17">E81+E82</f>
        <v>16357</v>
      </c>
      <c r="F80" s="72">
        <f t="shared" si="17"/>
        <v>8000</v>
      </c>
      <c r="G80" s="72">
        <f>G81+G82</f>
        <v>16923.7</v>
      </c>
      <c r="H80" s="72">
        <f t="shared" si="15"/>
        <v>103.46457174298467</v>
      </c>
      <c r="I80" s="72">
        <f t="shared" si="16"/>
        <v>211.54625000000001</v>
      </c>
    </row>
    <row r="81" spans="1:9" x14ac:dyDescent="0.25">
      <c r="A81" s="143">
        <v>31</v>
      </c>
      <c r="B81" s="144"/>
      <c r="C81" s="145"/>
      <c r="D81" s="68" t="s">
        <v>11</v>
      </c>
      <c r="E81" s="8"/>
      <c r="F81" s="9"/>
      <c r="G81" s="9"/>
      <c r="H81" s="72" t="e">
        <f t="shared" si="15"/>
        <v>#DIV/0!</v>
      </c>
      <c r="I81" s="72" t="e">
        <f t="shared" si="16"/>
        <v>#DIV/0!</v>
      </c>
    </row>
    <row r="82" spans="1:9" ht="25.5" x14ac:dyDescent="0.25">
      <c r="A82" s="143">
        <v>3299</v>
      </c>
      <c r="B82" s="144"/>
      <c r="C82" s="145"/>
      <c r="D82" s="65" t="s">
        <v>142</v>
      </c>
      <c r="E82" s="8">
        <v>16357</v>
      </c>
      <c r="F82" s="9">
        <v>8000</v>
      </c>
      <c r="G82" s="9">
        <v>16923.7</v>
      </c>
      <c r="H82" s="72">
        <f t="shared" si="15"/>
        <v>103.46457174298467</v>
      </c>
      <c r="I82" s="72">
        <f t="shared" si="16"/>
        <v>211.54625000000001</v>
      </c>
    </row>
    <row r="83" spans="1:9" x14ac:dyDescent="0.25">
      <c r="A83" s="134" t="s">
        <v>29</v>
      </c>
      <c r="B83" s="135"/>
      <c r="C83" s="136"/>
      <c r="D83" s="66" t="s">
        <v>30</v>
      </c>
      <c r="E83" s="8"/>
      <c r="F83" s="9"/>
      <c r="G83" s="9"/>
      <c r="H83" s="72" t="e">
        <f t="shared" si="15"/>
        <v>#DIV/0!</v>
      </c>
      <c r="I83" s="72" t="e">
        <f t="shared" si="16"/>
        <v>#DIV/0!</v>
      </c>
    </row>
    <row r="84" spans="1:9" ht="25.5" x14ac:dyDescent="0.25">
      <c r="A84" s="134" t="s">
        <v>35</v>
      </c>
      <c r="B84" s="135"/>
      <c r="C84" s="136"/>
      <c r="D84" s="66" t="s">
        <v>36</v>
      </c>
      <c r="E84" s="8"/>
      <c r="F84" s="9"/>
      <c r="G84" s="9"/>
      <c r="H84" s="72" t="e">
        <f t="shared" si="15"/>
        <v>#DIV/0!</v>
      </c>
      <c r="I84" s="72" t="e">
        <f t="shared" si="16"/>
        <v>#DIV/0!</v>
      </c>
    </row>
    <row r="85" spans="1:9" x14ac:dyDescent="0.25">
      <c r="A85" s="137" t="s">
        <v>33</v>
      </c>
      <c r="B85" s="138"/>
      <c r="C85" s="139"/>
      <c r="D85" s="67" t="s">
        <v>34</v>
      </c>
      <c r="E85" s="8"/>
      <c r="F85" s="9"/>
      <c r="G85" s="9"/>
      <c r="H85" s="72" t="e">
        <f t="shared" si="15"/>
        <v>#DIV/0!</v>
      </c>
      <c r="I85" s="72" t="e">
        <f t="shared" si="16"/>
        <v>#DIV/0!</v>
      </c>
    </row>
    <row r="86" spans="1:9" x14ac:dyDescent="0.25">
      <c r="A86" s="140">
        <v>3</v>
      </c>
      <c r="B86" s="141"/>
      <c r="C86" s="142"/>
      <c r="D86" s="68" t="s">
        <v>10</v>
      </c>
      <c r="E86" s="8"/>
      <c r="F86" s="9"/>
      <c r="G86" s="9"/>
      <c r="H86" s="72" t="e">
        <f t="shared" si="15"/>
        <v>#DIV/0!</v>
      </c>
      <c r="I86" s="72" t="e">
        <f t="shared" si="16"/>
        <v>#DIV/0!</v>
      </c>
    </row>
    <row r="87" spans="1:9" x14ac:dyDescent="0.25">
      <c r="A87" s="143">
        <v>32</v>
      </c>
      <c r="B87" s="144"/>
      <c r="C87" s="145"/>
      <c r="D87" s="68" t="s">
        <v>26</v>
      </c>
      <c r="E87" s="8"/>
      <c r="F87" s="9"/>
      <c r="G87" s="9"/>
      <c r="H87" s="72" t="e">
        <f t="shared" si="15"/>
        <v>#DIV/0!</v>
      </c>
      <c r="I87" s="72" t="e">
        <f t="shared" si="16"/>
        <v>#DIV/0!</v>
      </c>
    </row>
    <row r="88" spans="1:9" x14ac:dyDescent="0.25">
      <c r="A88" s="137" t="s">
        <v>33</v>
      </c>
      <c r="B88" s="138"/>
      <c r="C88" s="139"/>
      <c r="D88" s="67" t="s">
        <v>34</v>
      </c>
      <c r="E88" s="8"/>
      <c r="F88" s="9"/>
      <c r="G88" s="9"/>
      <c r="H88" s="72" t="e">
        <f t="shared" si="15"/>
        <v>#DIV/0!</v>
      </c>
      <c r="I88" s="72" t="e">
        <f t="shared" si="16"/>
        <v>#DIV/0!</v>
      </c>
    </row>
    <row r="89" spans="1:9" ht="25.5" x14ac:dyDescent="0.25">
      <c r="A89" s="140">
        <v>4</v>
      </c>
      <c r="B89" s="141"/>
      <c r="C89" s="142"/>
      <c r="D89" s="68" t="s">
        <v>12</v>
      </c>
      <c r="E89" s="8"/>
      <c r="F89" s="9"/>
      <c r="G89" s="9"/>
      <c r="H89" s="72" t="e">
        <f t="shared" si="15"/>
        <v>#DIV/0!</v>
      </c>
      <c r="I89" s="72" t="e">
        <f t="shared" si="16"/>
        <v>#DIV/0!</v>
      </c>
    </row>
    <row r="90" spans="1:9" ht="25.5" x14ac:dyDescent="0.25">
      <c r="A90" s="143">
        <v>42</v>
      </c>
      <c r="B90" s="144"/>
      <c r="C90" s="145"/>
      <c r="D90" s="68" t="s">
        <v>40</v>
      </c>
      <c r="E90" s="8"/>
      <c r="F90" s="9"/>
      <c r="G90" s="9"/>
      <c r="H90" s="72" t="e">
        <f t="shared" si="15"/>
        <v>#DIV/0!</v>
      </c>
      <c r="I90" s="72" t="e">
        <f t="shared" si="16"/>
        <v>#DIV/0!</v>
      </c>
    </row>
    <row r="92" spans="1:9" x14ac:dyDescent="0.25">
      <c r="A92" s="131" t="s">
        <v>24</v>
      </c>
      <c r="B92" s="132"/>
      <c r="C92" s="133"/>
      <c r="D92" s="20" t="s">
        <v>25</v>
      </c>
      <c r="E92" s="3" t="s">
        <v>105</v>
      </c>
      <c r="F92" s="3" t="s">
        <v>104</v>
      </c>
      <c r="G92" s="3" t="s">
        <v>106</v>
      </c>
      <c r="H92" s="3" t="s">
        <v>107</v>
      </c>
      <c r="I92" s="3" t="s">
        <v>108</v>
      </c>
    </row>
    <row r="93" spans="1:9" ht="25.5" customHeight="1" x14ac:dyDescent="0.25">
      <c r="A93" s="134" t="s">
        <v>169</v>
      </c>
      <c r="B93" s="135"/>
      <c r="C93" s="136"/>
      <c r="D93" s="99" t="s">
        <v>170</v>
      </c>
      <c r="E93" s="72">
        <f>E95</f>
        <v>637.08000000000004</v>
      </c>
      <c r="F93" s="72">
        <f>F95</f>
        <v>0</v>
      </c>
      <c r="G93" s="72">
        <f t="shared" ref="G93" si="18">G95</f>
        <v>0</v>
      </c>
      <c r="H93" s="72">
        <f>(G93/E93)*100</f>
        <v>0</v>
      </c>
      <c r="I93" s="72" t="e">
        <f>(G93/F93)*100</f>
        <v>#DIV/0!</v>
      </c>
    </row>
    <row r="94" spans="1:9" ht="15" customHeight="1" x14ac:dyDescent="0.25">
      <c r="A94" s="134" t="s">
        <v>171</v>
      </c>
      <c r="B94" s="135"/>
      <c r="C94" s="136"/>
      <c r="D94" s="99" t="s">
        <v>32</v>
      </c>
      <c r="E94" s="8"/>
      <c r="F94" s="9"/>
      <c r="G94" s="9"/>
      <c r="H94" s="72"/>
      <c r="I94" s="72"/>
    </row>
    <row r="95" spans="1:9" x14ac:dyDescent="0.25">
      <c r="A95" s="137" t="s">
        <v>95</v>
      </c>
      <c r="B95" s="138"/>
      <c r="C95" s="139"/>
      <c r="D95" s="92" t="s">
        <v>34</v>
      </c>
      <c r="E95" s="72">
        <f>E96</f>
        <v>637.08000000000004</v>
      </c>
      <c r="F95" s="72">
        <f>F96</f>
        <v>0</v>
      </c>
      <c r="G95" s="72">
        <f>G96</f>
        <v>0</v>
      </c>
      <c r="H95" s="72">
        <f t="shared" ref="H95:H98" si="19">(G95/E95)*100</f>
        <v>0</v>
      </c>
      <c r="I95" s="72" t="e">
        <f t="shared" ref="I95:I98" si="20">(G95/F95)*100</f>
        <v>#DIV/0!</v>
      </c>
    </row>
    <row r="96" spans="1:9" x14ac:dyDescent="0.25">
      <c r="A96" s="140">
        <v>3</v>
      </c>
      <c r="B96" s="141"/>
      <c r="C96" s="142"/>
      <c r="D96" s="95" t="s">
        <v>10</v>
      </c>
      <c r="E96" s="72">
        <f>E97+E98</f>
        <v>637.08000000000004</v>
      </c>
      <c r="F96" s="72">
        <f>F97+F98</f>
        <v>0</v>
      </c>
      <c r="G96" s="72">
        <f>G97+G98</f>
        <v>0</v>
      </c>
      <c r="H96" s="72">
        <f t="shared" si="19"/>
        <v>0</v>
      </c>
      <c r="I96" s="72" t="e">
        <f t="shared" si="20"/>
        <v>#DIV/0!</v>
      </c>
    </row>
    <row r="97" spans="1:9" x14ac:dyDescent="0.25">
      <c r="A97" s="143">
        <v>3121</v>
      </c>
      <c r="B97" s="144"/>
      <c r="C97" s="145"/>
      <c r="D97" s="95" t="s">
        <v>154</v>
      </c>
      <c r="E97" s="8">
        <v>546.84</v>
      </c>
      <c r="F97" s="9"/>
      <c r="G97" s="9"/>
      <c r="H97" s="72">
        <f t="shared" si="19"/>
        <v>0</v>
      </c>
      <c r="I97" s="72" t="e">
        <f t="shared" si="20"/>
        <v>#DIV/0!</v>
      </c>
    </row>
    <row r="98" spans="1:9" ht="25.5" x14ac:dyDescent="0.25">
      <c r="A98" s="143">
        <v>3132</v>
      </c>
      <c r="B98" s="144"/>
      <c r="C98" s="145"/>
      <c r="D98" s="95" t="s">
        <v>121</v>
      </c>
      <c r="E98" s="8">
        <v>90.24</v>
      </c>
      <c r="F98" s="9"/>
      <c r="G98" s="9"/>
      <c r="H98" s="72">
        <f t="shared" si="19"/>
        <v>0</v>
      </c>
      <c r="I98" s="72" t="e">
        <f t="shared" si="20"/>
        <v>#DIV/0!</v>
      </c>
    </row>
    <row r="100" spans="1:9" x14ac:dyDescent="0.25">
      <c r="A100" s="131" t="s">
        <v>24</v>
      </c>
      <c r="B100" s="132"/>
      <c r="C100" s="133"/>
      <c r="D100" s="20" t="s">
        <v>25</v>
      </c>
      <c r="E100" s="3" t="s">
        <v>105</v>
      </c>
      <c r="F100" s="3" t="s">
        <v>104</v>
      </c>
      <c r="G100" s="3" t="s">
        <v>106</v>
      </c>
      <c r="H100" s="3" t="s">
        <v>107</v>
      </c>
      <c r="I100" s="3" t="s">
        <v>108</v>
      </c>
    </row>
    <row r="101" spans="1:9" ht="25.5" x14ac:dyDescent="0.25">
      <c r="A101" s="134" t="s">
        <v>97</v>
      </c>
      <c r="B101" s="135"/>
      <c r="C101" s="136"/>
      <c r="D101" s="66" t="s">
        <v>98</v>
      </c>
      <c r="E101" s="72">
        <f t="shared" ref="E101" si="21">E103+E107+E114</f>
        <v>5579</v>
      </c>
      <c r="F101" s="72">
        <f>F103+F107+F114+F119</f>
        <v>21000</v>
      </c>
      <c r="G101" s="72">
        <f>G103+G107+G114</f>
        <v>3998.9</v>
      </c>
      <c r="H101" s="72">
        <f>(G101/E101)*100</f>
        <v>71.677720021509231</v>
      </c>
      <c r="I101" s="72">
        <f>(G101/F101)*100</f>
        <v>19.042380952380952</v>
      </c>
    </row>
    <row r="102" spans="1:9" x14ac:dyDescent="0.25">
      <c r="A102" s="134" t="s">
        <v>31</v>
      </c>
      <c r="B102" s="135"/>
      <c r="C102" s="136"/>
      <c r="D102" s="66" t="s">
        <v>32</v>
      </c>
      <c r="E102" s="8"/>
      <c r="F102" s="9"/>
      <c r="G102" s="9"/>
      <c r="H102" s="72"/>
      <c r="I102" s="72"/>
    </row>
    <row r="103" spans="1:9" x14ac:dyDescent="0.25">
      <c r="A103" s="137" t="s">
        <v>99</v>
      </c>
      <c r="B103" s="138"/>
      <c r="C103" s="139"/>
      <c r="D103" s="67" t="s">
        <v>34</v>
      </c>
      <c r="E103" s="72">
        <f t="shared" ref="E103:F103" si="22">E104</f>
        <v>0</v>
      </c>
      <c r="F103" s="72">
        <f t="shared" si="22"/>
        <v>0</v>
      </c>
      <c r="G103" s="72">
        <f>G104</f>
        <v>0</v>
      </c>
      <c r="H103" s="72" t="e">
        <f t="shared" ref="H103:H130" si="23">(G103/E103)*100</f>
        <v>#DIV/0!</v>
      </c>
      <c r="I103" s="72" t="e">
        <f t="shared" ref="I103:I130" si="24">(G103/F103)*100</f>
        <v>#DIV/0!</v>
      </c>
    </row>
    <row r="104" spans="1:9" x14ac:dyDescent="0.25">
      <c r="A104" s="140">
        <v>3</v>
      </c>
      <c r="B104" s="141"/>
      <c r="C104" s="142"/>
      <c r="D104" s="68" t="s">
        <v>10</v>
      </c>
      <c r="E104" s="72">
        <f t="shared" ref="E104:F104" si="25">E105+E106</f>
        <v>0</v>
      </c>
      <c r="F104" s="72">
        <f t="shared" si="25"/>
        <v>0</v>
      </c>
      <c r="G104" s="72">
        <f>G105+G106</f>
        <v>0</v>
      </c>
      <c r="H104" s="72" t="e">
        <f t="shared" si="23"/>
        <v>#DIV/0!</v>
      </c>
      <c r="I104" s="72" t="e">
        <f t="shared" si="24"/>
        <v>#DIV/0!</v>
      </c>
    </row>
    <row r="105" spans="1:9" x14ac:dyDescent="0.25">
      <c r="A105" s="143">
        <v>31</v>
      </c>
      <c r="B105" s="144"/>
      <c r="C105" s="145"/>
      <c r="D105" s="68" t="s">
        <v>11</v>
      </c>
      <c r="E105" s="8"/>
      <c r="F105" s="9"/>
      <c r="G105" s="9"/>
      <c r="H105" s="72" t="e">
        <f t="shared" si="23"/>
        <v>#DIV/0!</v>
      </c>
      <c r="I105" s="72" t="e">
        <f t="shared" si="24"/>
        <v>#DIV/0!</v>
      </c>
    </row>
    <row r="106" spans="1:9" x14ac:dyDescent="0.25">
      <c r="A106" s="143">
        <v>32</v>
      </c>
      <c r="B106" s="144"/>
      <c r="C106" s="145"/>
      <c r="D106" s="68" t="s">
        <v>26</v>
      </c>
      <c r="E106" s="8"/>
      <c r="F106" s="9"/>
      <c r="G106" s="9"/>
      <c r="H106" s="72" t="e">
        <f t="shared" si="23"/>
        <v>#DIV/0!</v>
      </c>
      <c r="I106" s="72" t="e">
        <f t="shared" si="24"/>
        <v>#DIV/0!</v>
      </c>
    </row>
    <row r="107" spans="1:9" x14ac:dyDescent="0.25">
      <c r="A107" s="137" t="s">
        <v>91</v>
      </c>
      <c r="B107" s="138"/>
      <c r="C107" s="139"/>
      <c r="D107" s="67" t="s">
        <v>34</v>
      </c>
      <c r="E107" s="72">
        <f t="shared" ref="E107:F107" si="26">E108</f>
        <v>5579</v>
      </c>
      <c r="F107" s="72">
        <f t="shared" si="26"/>
        <v>13000</v>
      </c>
      <c r="G107" s="72">
        <f>G108</f>
        <v>3998.9</v>
      </c>
      <c r="H107" s="72">
        <f t="shared" si="23"/>
        <v>71.677720021509231</v>
      </c>
      <c r="I107" s="72">
        <f t="shared" si="24"/>
        <v>30.760769230769231</v>
      </c>
    </row>
    <row r="108" spans="1:9" x14ac:dyDescent="0.25">
      <c r="A108" s="140">
        <v>3</v>
      </c>
      <c r="B108" s="141"/>
      <c r="C108" s="142"/>
      <c r="D108" s="68" t="s">
        <v>10</v>
      </c>
      <c r="E108" s="72">
        <f>E109+E113</f>
        <v>5579</v>
      </c>
      <c r="F108" s="72">
        <f>F109+F113+F112</f>
        <v>13000</v>
      </c>
      <c r="G108" s="72">
        <f>SUM(G109:G113)</f>
        <v>3998.9</v>
      </c>
      <c r="H108" s="72">
        <f t="shared" si="23"/>
        <v>71.677720021509231</v>
      </c>
      <c r="I108" s="72">
        <f t="shared" si="24"/>
        <v>30.760769230769231</v>
      </c>
    </row>
    <row r="109" spans="1:9" x14ac:dyDescent="0.25">
      <c r="A109" s="143">
        <v>3121</v>
      </c>
      <c r="B109" s="144"/>
      <c r="C109" s="145"/>
      <c r="D109" s="68" t="s">
        <v>154</v>
      </c>
      <c r="E109" s="8"/>
      <c r="F109" s="9"/>
      <c r="G109" s="9">
        <v>260.08999999999997</v>
      </c>
      <c r="H109" s="72" t="e">
        <f t="shared" si="23"/>
        <v>#DIV/0!</v>
      </c>
      <c r="I109" s="72" t="e">
        <f t="shared" si="24"/>
        <v>#DIV/0!</v>
      </c>
    </row>
    <row r="110" spans="1:9" ht="25.5" x14ac:dyDescent="0.25">
      <c r="A110" s="89">
        <v>3132</v>
      </c>
      <c r="B110" s="90"/>
      <c r="C110" s="91"/>
      <c r="D110" s="65" t="s">
        <v>121</v>
      </c>
      <c r="E110" s="8"/>
      <c r="F110" s="9"/>
      <c r="G110" s="9">
        <v>9.91</v>
      </c>
      <c r="H110" s="72" t="e">
        <f t="shared" si="23"/>
        <v>#DIV/0!</v>
      </c>
      <c r="I110" s="72" t="e">
        <f t="shared" si="24"/>
        <v>#DIV/0!</v>
      </c>
    </row>
    <row r="111" spans="1:9" ht="25.5" x14ac:dyDescent="0.25">
      <c r="A111" s="89">
        <v>3221</v>
      </c>
      <c r="B111" s="90"/>
      <c r="C111" s="91"/>
      <c r="D111" s="65" t="s">
        <v>126</v>
      </c>
      <c r="E111" s="8"/>
      <c r="F111" s="9"/>
      <c r="G111" s="9">
        <v>1057.08</v>
      </c>
      <c r="H111" s="72" t="e">
        <f t="shared" si="23"/>
        <v>#DIV/0!</v>
      </c>
      <c r="I111" s="72" t="e">
        <f t="shared" si="24"/>
        <v>#DIV/0!</v>
      </c>
    </row>
    <row r="112" spans="1:9" x14ac:dyDescent="0.25">
      <c r="A112" s="89">
        <v>3294</v>
      </c>
      <c r="B112" s="90"/>
      <c r="C112" s="91"/>
      <c r="D112" s="65" t="s">
        <v>140</v>
      </c>
      <c r="E112" s="8"/>
      <c r="F112" s="9"/>
      <c r="G112" s="9">
        <v>25</v>
      </c>
      <c r="H112" s="72" t="e">
        <f t="shared" si="23"/>
        <v>#DIV/0!</v>
      </c>
      <c r="I112" s="72" t="e">
        <f t="shared" si="24"/>
        <v>#DIV/0!</v>
      </c>
    </row>
    <row r="113" spans="1:9" x14ac:dyDescent="0.25">
      <c r="A113" s="143">
        <v>3299</v>
      </c>
      <c r="B113" s="144"/>
      <c r="C113" s="145"/>
      <c r="D113" s="68" t="s">
        <v>26</v>
      </c>
      <c r="E113" s="8">
        <v>5579</v>
      </c>
      <c r="F113" s="9">
        <v>13000</v>
      </c>
      <c r="G113" s="9">
        <v>2646.82</v>
      </c>
      <c r="H113" s="72">
        <f t="shared" si="23"/>
        <v>47.442552428750673</v>
      </c>
      <c r="I113" s="72">
        <f t="shared" si="24"/>
        <v>20.360153846153846</v>
      </c>
    </row>
    <row r="114" spans="1:9" x14ac:dyDescent="0.25">
      <c r="A114" s="137" t="s">
        <v>89</v>
      </c>
      <c r="B114" s="138"/>
      <c r="C114" s="139"/>
      <c r="D114" s="67" t="s">
        <v>34</v>
      </c>
      <c r="E114" s="72">
        <f t="shared" ref="E114:F114" si="27">E115</f>
        <v>0</v>
      </c>
      <c r="F114" s="72">
        <f t="shared" si="27"/>
        <v>8000</v>
      </c>
      <c r="G114" s="72">
        <f>G115</f>
        <v>0</v>
      </c>
      <c r="H114" s="72" t="e">
        <f t="shared" si="23"/>
        <v>#DIV/0!</v>
      </c>
      <c r="I114" s="72">
        <f t="shared" si="24"/>
        <v>0</v>
      </c>
    </row>
    <row r="115" spans="1:9" x14ac:dyDescent="0.25">
      <c r="A115" s="140">
        <v>3</v>
      </c>
      <c r="B115" s="141"/>
      <c r="C115" s="142"/>
      <c r="D115" s="68" t="s">
        <v>10</v>
      </c>
      <c r="E115" s="72">
        <f t="shared" ref="E115:F115" si="28">E116+E117+E118</f>
        <v>0</v>
      </c>
      <c r="F115" s="72">
        <f t="shared" si="28"/>
        <v>8000</v>
      </c>
      <c r="G115" s="72">
        <f>G116+G117+G118</f>
        <v>0</v>
      </c>
      <c r="H115" s="72" t="e">
        <f t="shared" si="23"/>
        <v>#DIV/0!</v>
      </c>
      <c r="I115" s="72">
        <f t="shared" si="24"/>
        <v>0</v>
      </c>
    </row>
    <row r="116" spans="1:9" x14ac:dyDescent="0.25">
      <c r="A116" s="143">
        <v>31</v>
      </c>
      <c r="B116" s="144"/>
      <c r="C116" s="145"/>
      <c r="D116" s="68" t="s">
        <v>11</v>
      </c>
      <c r="E116" s="8"/>
      <c r="F116" s="9"/>
      <c r="G116" s="9"/>
      <c r="H116" s="72" t="e">
        <f t="shared" si="23"/>
        <v>#DIV/0!</v>
      </c>
      <c r="I116" s="72" t="e">
        <f t="shared" si="24"/>
        <v>#DIV/0!</v>
      </c>
    </row>
    <row r="117" spans="1:9" x14ac:dyDescent="0.25">
      <c r="A117" s="143"/>
      <c r="B117" s="144"/>
      <c r="C117" s="145"/>
      <c r="D117" s="68" t="s">
        <v>26</v>
      </c>
      <c r="E117" s="8"/>
      <c r="F117" s="9"/>
      <c r="G117" s="9"/>
      <c r="H117" s="72" t="e">
        <f t="shared" si="23"/>
        <v>#DIV/0!</v>
      </c>
      <c r="I117" s="72" t="e">
        <f t="shared" si="24"/>
        <v>#DIV/0!</v>
      </c>
    </row>
    <row r="118" spans="1:9" x14ac:dyDescent="0.25">
      <c r="A118" s="69">
        <v>3722</v>
      </c>
      <c r="B118" s="70"/>
      <c r="C118" s="71"/>
      <c r="D118" s="68" t="s">
        <v>80</v>
      </c>
      <c r="E118" s="8"/>
      <c r="F118" s="9">
        <v>8000</v>
      </c>
      <c r="G118" s="9"/>
      <c r="H118" s="72" t="e">
        <f t="shared" si="23"/>
        <v>#DIV/0!</v>
      </c>
      <c r="I118" s="72">
        <f t="shared" si="24"/>
        <v>0</v>
      </c>
    </row>
    <row r="119" spans="1:9" x14ac:dyDescent="0.25">
      <c r="A119" s="137" t="s">
        <v>94</v>
      </c>
      <c r="B119" s="138"/>
      <c r="C119" s="139"/>
      <c r="D119" s="67" t="s">
        <v>34</v>
      </c>
      <c r="E119" s="72">
        <f t="shared" ref="E119" si="29">E120</f>
        <v>0</v>
      </c>
      <c r="F119" s="72">
        <f t="shared" ref="F119" si="30">F120</f>
        <v>0</v>
      </c>
      <c r="G119" s="72">
        <f>G120</f>
        <v>0</v>
      </c>
      <c r="H119" s="72" t="e">
        <f t="shared" si="23"/>
        <v>#DIV/0!</v>
      </c>
      <c r="I119" s="72" t="e">
        <f t="shared" si="24"/>
        <v>#DIV/0!</v>
      </c>
    </row>
    <row r="120" spans="1:9" x14ac:dyDescent="0.25">
      <c r="A120" s="140">
        <v>3</v>
      </c>
      <c r="B120" s="141"/>
      <c r="C120" s="142"/>
      <c r="D120" s="68" t="s">
        <v>10</v>
      </c>
      <c r="E120" s="72">
        <f t="shared" ref="E120" si="31">E121+E122</f>
        <v>0</v>
      </c>
      <c r="F120" s="72">
        <f t="shared" ref="F120" si="32">F121+F122</f>
        <v>0</v>
      </c>
      <c r="G120" s="72">
        <f>G121+G122</f>
        <v>0</v>
      </c>
      <c r="H120" s="72" t="e">
        <f t="shared" si="23"/>
        <v>#DIV/0!</v>
      </c>
      <c r="I120" s="72" t="e">
        <f t="shared" si="24"/>
        <v>#DIV/0!</v>
      </c>
    </row>
    <row r="121" spans="1:9" x14ac:dyDescent="0.25">
      <c r="A121" s="143">
        <v>31</v>
      </c>
      <c r="B121" s="144"/>
      <c r="C121" s="145"/>
      <c r="D121" s="68" t="s">
        <v>11</v>
      </c>
      <c r="E121" s="8"/>
      <c r="F121" s="9"/>
      <c r="G121" s="9"/>
      <c r="H121" s="72" t="e">
        <f t="shared" si="23"/>
        <v>#DIV/0!</v>
      </c>
      <c r="I121" s="72" t="e">
        <f>(G121/F121)*100</f>
        <v>#DIV/0!</v>
      </c>
    </row>
    <row r="122" spans="1:9" x14ac:dyDescent="0.25">
      <c r="A122" s="143">
        <v>32</v>
      </c>
      <c r="B122" s="144"/>
      <c r="C122" s="145"/>
      <c r="D122" s="68" t="s">
        <v>26</v>
      </c>
      <c r="E122" s="8"/>
      <c r="F122" s="9"/>
      <c r="G122" s="9"/>
      <c r="H122" s="72" t="e">
        <f t="shared" si="23"/>
        <v>#DIV/0!</v>
      </c>
      <c r="I122" s="72" t="e">
        <f t="shared" si="24"/>
        <v>#DIV/0!</v>
      </c>
    </row>
    <row r="123" spans="1:9" x14ac:dyDescent="0.25">
      <c r="A123" s="134" t="s">
        <v>29</v>
      </c>
      <c r="B123" s="135"/>
      <c r="C123" s="136"/>
      <c r="D123" s="66" t="s">
        <v>30</v>
      </c>
      <c r="E123" s="8"/>
      <c r="F123" s="9"/>
      <c r="G123" s="9"/>
      <c r="H123" s="72" t="e">
        <f t="shared" si="23"/>
        <v>#DIV/0!</v>
      </c>
      <c r="I123" s="72" t="e">
        <f t="shared" si="24"/>
        <v>#DIV/0!</v>
      </c>
    </row>
    <row r="124" spans="1:9" ht="25.5" x14ac:dyDescent="0.25">
      <c r="A124" s="134" t="s">
        <v>35</v>
      </c>
      <c r="B124" s="135"/>
      <c r="C124" s="136"/>
      <c r="D124" s="66" t="s">
        <v>36</v>
      </c>
      <c r="E124" s="8"/>
      <c r="F124" s="9"/>
      <c r="G124" s="9"/>
      <c r="H124" s="72" t="e">
        <f t="shared" si="23"/>
        <v>#DIV/0!</v>
      </c>
      <c r="I124" s="72" t="e">
        <f t="shared" si="24"/>
        <v>#DIV/0!</v>
      </c>
    </row>
    <row r="125" spans="1:9" x14ac:dyDescent="0.25">
      <c r="A125" s="137" t="s">
        <v>33</v>
      </c>
      <c r="B125" s="138"/>
      <c r="C125" s="139"/>
      <c r="D125" s="67" t="s">
        <v>34</v>
      </c>
      <c r="E125" s="8"/>
      <c r="F125" s="9"/>
      <c r="G125" s="9"/>
      <c r="H125" s="72" t="e">
        <f t="shared" si="23"/>
        <v>#DIV/0!</v>
      </c>
      <c r="I125" s="72" t="e">
        <f t="shared" si="24"/>
        <v>#DIV/0!</v>
      </c>
    </row>
    <row r="126" spans="1:9" x14ac:dyDescent="0.25">
      <c r="A126" s="140">
        <v>3</v>
      </c>
      <c r="B126" s="141"/>
      <c r="C126" s="142"/>
      <c r="D126" s="68" t="s">
        <v>10</v>
      </c>
      <c r="E126" s="8"/>
      <c r="F126" s="9"/>
      <c r="G126" s="9"/>
      <c r="H126" s="72" t="e">
        <f>(G126/E126)*100</f>
        <v>#DIV/0!</v>
      </c>
      <c r="I126" s="72" t="e">
        <f t="shared" si="24"/>
        <v>#DIV/0!</v>
      </c>
    </row>
    <row r="127" spans="1:9" x14ac:dyDescent="0.25">
      <c r="A127" s="143">
        <v>32</v>
      </c>
      <c r="B127" s="144"/>
      <c r="C127" s="145"/>
      <c r="D127" s="68" t="s">
        <v>26</v>
      </c>
      <c r="E127" s="8"/>
      <c r="F127" s="9"/>
      <c r="G127" s="9"/>
      <c r="H127" s="72" t="e">
        <f t="shared" si="23"/>
        <v>#DIV/0!</v>
      </c>
      <c r="I127" s="72" t="e">
        <f t="shared" si="24"/>
        <v>#DIV/0!</v>
      </c>
    </row>
    <row r="128" spans="1:9" x14ac:dyDescent="0.25">
      <c r="A128" s="137" t="s">
        <v>33</v>
      </c>
      <c r="B128" s="138"/>
      <c r="C128" s="139"/>
      <c r="D128" s="67" t="s">
        <v>34</v>
      </c>
      <c r="E128" s="8"/>
      <c r="F128" s="9"/>
      <c r="G128" s="9"/>
      <c r="H128" s="72" t="e">
        <f t="shared" si="23"/>
        <v>#DIV/0!</v>
      </c>
      <c r="I128" s="72" t="e">
        <f t="shared" si="24"/>
        <v>#DIV/0!</v>
      </c>
    </row>
    <row r="129" spans="1:9" ht="25.5" x14ac:dyDescent="0.25">
      <c r="A129" s="140">
        <v>4</v>
      </c>
      <c r="B129" s="141"/>
      <c r="C129" s="142"/>
      <c r="D129" s="68" t="s">
        <v>12</v>
      </c>
      <c r="E129" s="8"/>
      <c r="F129" s="9"/>
      <c r="G129" s="9"/>
      <c r="H129" s="72" t="e">
        <f t="shared" si="23"/>
        <v>#DIV/0!</v>
      </c>
      <c r="I129" s="72" t="e">
        <f t="shared" si="24"/>
        <v>#DIV/0!</v>
      </c>
    </row>
    <row r="130" spans="1:9" ht="25.5" x14ac:dyDescent="0.25">
      <c r="A130" s="143">
        <v>42</v>
      </c>
      <c r="B130" s="144"/>
      <c r="C130" s="145"/>
      <c r="D130" s="68" t="s">
        <v>40</v>
      </c>
      <c r="E130" s="8"/>
      <c r="F130" s="9"/>
      <c r="G130" s="9"/>
      <c r="H130" s="72" t="e">
        <f t="shared" si="23"/>
        <v>#DIV/0!</v>
      </c>
      <c r="I130" s="72" t="e">
        <f t="shared" si="24"/>
        <v>#DIV/0!</v>
      </c>
    </row>
    <row r="133" spans="1:9" x14ac:dyDescent="0.25">
      <c r="A133" s="131" t="s">
        <v>24</v>
      </c>
      <c r="B133" s="132"/>
      <c r="C133" s="133"/>
      <c r="D133" s="20" t="s">
        <v>25</v>
      </c>
      <c r="E133" s="3" t="s">
        <v>105</v>
      </c>
      <c r="F133" s="3" t="s">
        <v>104</v>
      </c>
      <c r="G133" s="3" t="s">
        <v>106</v>
      </c>
      <c r="H133" s="3" t="s">
        <v>107</v>
      </c>
      <c r="I133" s="3" t="s">
        <v>108</v>
      </c>
    </row>
    <row r="134" spans="1:9" ht="25.5" x14ac:dyDescent="0.25">
      <c r="A134" s="134" t="s">
        <v>29</v>
      </c>
      <c r="B134" s="135"/>
      <c r="C134" s="136"/>
      <c r="D134" s="66" t="s">
        <v>168</v>
      </c>
      <c r="E134" s="72">
        <f>E136+E149</f>
        <v>2927</v>
      </c>
      <c r="F134" s="72">
        <f>F136+F149</f>
        <v>12025</v>
      </c>
      <c r="G134" s="72">
        <f>G136+G146</f>
        <v>2260.59</v>
      </c>
      <c r="H134" s="72">
        <f>(G134/E134)*100</f>
        <v>77.232319781346092</v>
      </c>
      <c r="I134" s="72">
        <f>(G134/F134)*100</f>
        <v>18.79908523908524</v>
      </c>
    </row>
    <row r="135" spans="1:9" x14ac:dyDescent="0.25">
      <c r="A135" s="134" t="s">
        <v>31</v>
      </c>
      <c r="B135" s="135"/>
      <c r="C135" s="136"/>
      <c r="D135" s="66" t="s">
        <v>32</v>
      </c>
      <c r="E135" s="8"/>
      <c r="F135" s="9"/>
      <c r="G135" s="9"/>
      <c r="H135" s="72"/>
      <c r="I135" s="72"/>
    </row>
    <row r="136" spans="1:9" x14ac:dyDescent="0.25">
      <c r="A136" s="137" t="s">
        <v>99</v>
      </c>
      <c r="B136" s="138"/>
      <c r="C136" s="139"/>
      <c r="D136" s="67" t="s">
        <v>34</v>
      </c>
      <c r="E136" s="9">
        <f>E137</f>
        <v>2927</v>
      </c>
      <c r="F136" s="9">
        <f>F137</f>
        <v>5025</v>
      </c>
      <c r="G136" s="9">
        <f>G137</f>
        <v>2260.59</v>
      </c>
      <c r="H136" s="72">
        <f t="shared" ref="H136:H151" si="33">(G136/E136)*100</f>
        <v>77.232319781346092</v>
      </c>
      <c r="I136" s="72">
        <f t="shared" ref="I136:I151" si="34">(G136/F136)*100</f>
        <v>44.986865671641795</v>
      </c>
    </row>
    <row r="137" spans="1:9" x14ac:dyDescent="0.25">
      <c r="A137" s="140">
        <v>3</v>
      </c>
      <c r="B137" s="141"/>
      <c r="C137" s="142"/>
      <c r="D137" s="68" t="s">
        <v>10</v>
      </c>
      <c r="E137" s="9">
        <f>SUM(E138:E143)</f>
        <v>2927</v>
      </c>
      <c r="F137" s="9">
        <f>SUM(F138:F143)</f>
        <v>5025</v>
      </c>
      <c r="G137" s="9">
        <f>SUM(G138:G143)</f>
        <v>2260.59</v>
      </c>
      <c r="H137" s="72">
        <f t="shared" si="33"/>
        <v>77.232319781346092</v>
      </c>
      <c r="I137" s="72">
        <f t="shared" si="34"/>
        <v>44.986865671641795</v>
      </c>
    </row>
    <row r="138" spans="1:9" x14ac:dyDescent="0.25">
      <c r="A138" s="143">
        <v>3113</v>
      </c>
      <c r="B138" s="144"/>
      <c r="C138" s="145"/>
      <c r="D138" s="68" t="s">
        <v>119</v>
      </c>
      <c r="E138" s="8">
        <v>422</v>
      </c>
      <c r="F138" s="9"/>
      <c r="G138" s="9">
        <v>110.5</v>
      </c>
      <c r="H138" s="72">
        <f t="shared" si="33"/>
        <v>26.18483412322275</v>
      </c>
      <c r="I138" s="72" t="e">
        <f t="shared" si="34"/>
        <v>#DIV/0!</v>
      </c>
    </row>
    <row r="139" spans="1:9" ht="25.5" x14ac:dyDescent="0.25">
      <c r="A139" s="89">
        <v>3132</v>
      </c>
      <c r="B139" s="90"/>
      <c r="C139" s="91"/>
      <c r="D139" s="65" t="s">
        <v>121</v>
      </c>
      <c r="E139" s="8">
        <v>70</v>
      </c>
      <c r="F139" s="9"/>
      <c r="G139" s="9">
        <v>18.23</v>
      </c>
      <c r="H139" s="72">
        <f t="shared" si="33"/>
        <v>26.042857142857144</v>
      </c>
      <c r="I139" s="72" t="e">
        <f t="shared" si="34"/>
        <v>#DIV/0!</v>
      </c>
    </row>
    <row r="140" spans="1:9" ht="25.5" x14ac:dyDescent="0.25">
      <c r="A140" s="96">
        <v>3221</v>
      </c>
      <c r="B140" s="97"/>
      <c r="C140" s="98"/>
      <c r="D140" s="65" t="s">
        <v>126</v>
      </c>
      <c r="E140" s="8">
        <v>404</v>
      </c>
      <c r="F140" s="9"/>
      <c r="G140" s="9"/>
      <c r="H140" s="72"/>
      <c r="I140" s="72"/>
    </row>
    <row r="141" spans="1:9" x14ac:dyDescent="0.25">
      <c r="A141" s="143">
        <v>3222</v>
      </c>
      <c r="B141" s="144"/>
      <c r="C141" s="145"/>
      <c r="D141" s="68" t="s">
        <v>127</v>
      </c>
      <c r="E141" s="8">
        <v>1958</v>
      </c>
      <c r="F141" s="9">
        <v>5000</v>
      </c>
      <c r="G141" s="9">
        <v>2020.27</v>
      </c>
      <c r="H141" s="72">
        <f t="shared" si="33"/>
        <v>103.1802860061287</v>
      </c>
      <c r="I141" s="72">
        <f t="shared" si="34"/>
        <v>40.4054</v>
      </c>
    </row>
    <row r="142" spans="1:9" ht="25.5" x14ac:dyDescent="0.25">
      <c r="A142" s="89">
        <v>3299</v>
      </c>
      <c r="B142" s="90"/>
      <c r="C142" s="91"/>
      <c r="D142" s="65" t="s">
        <v>142</v>
      </c>
      <c r="E142" s="8">
        <v>71</v>
      </c>
      <c r="F142" s="9"/>
      <c r="G142" s="9">
        <v>111.59</v>
      </c>
      <c r="H142" s="72">
        <f t="shared" si="33"/>
        <v>157.16901408450704</v>
      </c>
      <c r="I142" s="72" t="e">
        <f t="shared" si="34"/>
        <v>#DIV/0!</v>
      </c>
    </row>
    <row r="143" spans="1:9" x14ac:dyDescent="0.25">
      <c r="A143" s="89">
        <v>3431</v>
      </c>
      <c r="B143" s="90"/>
      <c r="C143" s="91"/>
      <c r="D143" s="65" t="s">
        <v>143</v>
      </c>
      <c r="E143" s="8">
        <v>2</v>
      </c>
      <c r="F143" s="9">
        <v>25</v>
      </c>
      <c r="G143" s="9"/>
      <c r="H143" s="72">
        <f t="shared" si="33"/>
        <v>0</v>
      </c>
      <c r="I143" s="72">
        <f t="shared" si="34"/>
        <v>0</v>
      </c>
    </row>
    <row r="144" spans="1:9" x14ac:dyDescent="0.25">
      <c r="A144" s="134" t="s">
        <v>29</v>
      </c>
      <c r="B144" s="135"/>
      <c r="C144" s="136"/>
      <c r="D144" s="66" t="s">
        <v>30</v>
      </c>
      <c r="E144" s="8"/>
      <c r="F144" s="9"/>
      <c r="G144" s="9"/>
      <c r="H144" s="72" t="e">
        <f t="shared" si="33"/>
        <v>#DIV/0!</v>
      </c>
      <c r="I144" s="72" t="e">
        <f t="shared" si="34"/>
        <v>#DIV/0!</v>
      </c>
    </row>
    <row r="145" spans="1:9" ht="25.5" x14ac:dyDescent="0.25">
      <c r="A145" s="134" t="s">
        <v>35</v>
      </c>
      <c r="B145" s="135"/>
      <c r="C145" s="136"/>
      <c r="D145" s="66" t="s">
        <v>36</v>
      </c>
      <c r="E145" s="8"/>
      <c r="F145" s="9"/>
      <c r="G145" s="9"/>
      <c r="H145" s="72" t="e">
        <f t="shared" si="33"/>
        <v>#DIV/0!</v>
      </c>
      <c r="I145" s="72" t="e">
        <f t="shared" si="34"/>
        <v>#DIV/0!</v>
      </c>
    </row>
    <row r="146" spans="1:9" x14ac:dyDescent="0.25">
      <c r="A146" s="137" t="s">
        <v>33</v>
      </c>
      <c r="B146" s="138"/>
      <c r="C146" s="139"/>
      <c r="D146" s="67" t="s">
        <v>34</v>
      </c>
      <c r="E146" s="8"/>
      <c r="F146" s="9"/>
      <c r="G146" s="9"/>
      <c r="H146" s="72" t="e">
        <f t="shared" si="33"/>
        <v>#DIV/0!</v>
      </c>
      <c r="I146" s="72" t="e">
        <f t="shared" si="34"/>
        <v>#DIV/0!</v>
      </c>
    </row>
    <row r="147" spans="1:9" x14ac:dyDescent="0.25">
      <c r="A147" s="140">
        <v>3</v>
      </c>
      <c r="B147" s="141"/>
      <c r="C147" s="142"/>
      <c r="D147" s="68" t="s">
        <v>10</v>
      </c>
      <c r="E147" s="8"/>
      <c r="F147" s="9"/>
      <c r="G147" s="9"/>
      <c r="H147" s="72" t="e">
        <f t="shared" si="33"/>
        <v>#DIV/0!</v>
      </c>
      <c r="I147" s="72" t="e">
        <f t="shared" si="34"/>
        <v>#DIV/0!</v>
      </c>
    </row>
    <row r="148" spans="1:9" x14ac:dyDescent="0.25">
      <c r="A148" s="143">
        <v>32</v>
      </c>
      <c r="B148" s="144"/>
      <c r="C148" s="145"/>
      <c r="D148" s="68" t="s">
        <v>26</v>
      </c>
      <c r="E148" s="8"/>
      <c r="F148" s="9"/>
      <c r="G148" s="9"/>
      <c r="H148" s="72" t="e">
        <f t="shared" si="33"/>
        <v>#DIV/0!</v>
      </c>
      <c r="I148" s="72" t="e">
        <f t="shared" si="34"/>
        <v>#DIV/0!</v>
      </c>
    </row>
    <row r="149" spans="1:9" x14ac:dyDescent="0.25">
      <c r="A149" s="137" t="s">
        <v>99</v>
      </c>
      <c r="B149" s="138"/>
      <c r="C149" s="139"/>
      <c r="D149" s="67" t="s">
        <v>34</v>
      </c>
      <c r="E149" s="72">
        <f t="shared" ref="E149:F150" si="35">E150</f>
        <v>0</v>
      </c>
      <c r="F149" s="72">
        <f t="shared" si="35"/>
        <v>7000</v>
      </c>
      <c r="G149" s="72">
        <f>G150</f>
        <v>0</v>
      </c>
      <c r="H149" s="72" t="e">
        <f t="shared" si="33"/>
        <v>#DIV/0!</v>
      </c>
      <c r="I149" s="72">
        <f t="shared" si="34"/>
        <v>0</v>
      </c>
    </row>
    <row r="150" spans="1:9" ht="25.5" x14ac:dyDescent="0.25">
      <c r="A150" s="140">
        <v>4</v>
      </c>
      <c r="B150" s="141"/>
      <c r="C150" s="142"/>
      <c r="D150" s="68" t="s">
        <v>12</v>
      </c>
      <c r="E150" s="72">
        <f t="shared" si="35"/>
        <v>0</v>
      </c>
      <c r="F150" s="72">
        <f t="shared" si="35"/>
        <v>7000</v>
      </c>
      <c r="G150" s="72">
        <f>G151</f>
        <v>0</v>
      </c>
      <c r="H150" s="72" t="e">
        <f t="shared" si="33"/>
        <v>#DIV/0!</v>
      </c>
      <c r="I150" s="72">
        <f t="shared" si="34"/>
        <v>0</v>
      </c>
    </row>
    <row r="151" spans="1:9" ht="25.5" x14ac:dyDescent="0.25">
      <c r="A151" s="143">
        <v>4227</v>
      </c>
      <c r="B151" s="144"/>
      <c r="C151" s="145"/>
      <c r="D151" s="27" t="s">
        <v>145</v>
      </c>
      <c r="E151" s="8"/>
      <c r="F151" s="9">
        <v>7000</v>
      </c>
      <c r="G151" s="9"/>
      <c r="H151" s="72" t="e">
        <f t="shared" si="33"/>
        <v>#DIV/0!</v>
      </c>
      <c r="I151" s="72">
        <f t="shared" si="34"/>
        <v>0</v>
      </c>
    </row>
    <row r="154" spans="1:9" x14ac:dyDescent="0.25">
      <c r="A154" s="131" t="s">
        <v>24</v>
      </c>
      <c r="B154" s="132"/>
      <c r="C154" s="133"/>
      <c r="D154" s="20" t="s">
        <v>25</v>
      </c>
      <c r="E154" s="3" t="s">
        <v>105</v>
      </c>
      <c r="F154" s="3" t="s">
        <v>104</v>
      </c>
      <c r="G154" s="3" t="s">
        <v>106</v>
      </c>
      <c r="H154" s="3" t="s">
        <v>107</v>
      </c>
      <c r="I154" s="3" t="s">
        <v>108</v>
      </c>
    </row>
    <row r="155" spans="1:9" x14ac:dyDescent="0.25">
      <c r="A155" s="134" t="s">
        <v>29</v>
      </c>
      <c r="B155" s="135"/>
      <c r="C155" s="136"/>
      <c r="D155" s="66" t="s">
        <v>100</v>
      </c>
      <c r="E155" s="72">
        <f t="shared" ref="E155:F155" si="36">E166</f>
        <v>6004</v>
      </c>
      <c r="F155" s="72">
        <f t="shared" si="36"/>
        <v>15300</v>
      </c>
      <c r="G155" s="72">
        <f>G166</f>
        <v>3847.5</v>
      </c>
      <c r="H155" s="72">
        <f>(G155/E155)*100</f>
        <v>64.082278481012651</v>
      </c>
      <c r="I155" s="72">
        <f>(G155/F155)*100</f>
        <v>25.147058823529413</v>
      </c>
    </row>
    <row r="156" spans="1:9" x14ac:dyDescent="0.25">
      <c r="A156" s="134" t="s">
        <v>31</v>
      </c>
      <c r="B156" s="135"/>
      <c r="C156" s="136"/>
      <c r="D156" s="66" t="s">
        <v>32</v>
      </c>
      <c r="E156" s="8"/>
      <c r="F156" s="9"/>
      <c r="G156" s="9"/>
      <c r="H156" s="72"/>
      <c r="I156" s="72"/>
    </row>
    <row r="157" spans="1:9" x14ac:dyDescent="0.25">
      <c r="A157" s="137" t="s">
        <v>33</v>
      </c>
      <c r="B157" s="138"/>
      <c r="C157" s="139"/>
      <c r="D157" s="67" t="s">
        <v>34</v>
      </c>
      <c r="E157" s="8"/>
      <c r="F157" s="9"/>
      <c r="G157" s="9"/>
      <c r="H157" s="72" t="e">
        <f t="shared" ref="H157:H169" si="37">(G157/E157)*100</f>
        <v>#DIV/0!</v>
      </c>
      <c r="I157" s="72" t="e">
        <f t="shared" ref="I157:I169" si="38">(G157/F157)*100</f>
        <v>#DIV/0!</v>
      </c>
    </row>
    <row r="158" spans="1:9" x14ac:dyDescent="0.25">
      <c r="A158" s="140">
        <v>3</v>
      </c>
      <c r="B158" s="141"/>
      <c r="C158" s="142"/>
      <c r="D158" s="68" t="s">
        <v>10</v>
      </c>
      <c r="E158" s="8"/>
      <c r="F158" s="9"/>
      <c r="G158" s="9"/>
      <c r="H158" s="72" t="e">
        <f t="shared" si="37"/>
        <v>#DIV/0!</v>
      </c>
      <c r="I158" s="72" t="e">
        <f t="shared" si="38"/>
        <v>#DIV/0!</v>
      </c>
    </row>
    <row r="159" spans="1:9" x14ac:dyDescent="0.25">
      <c r="A159" s="143">
        <v>31</v>
      </c>
      <c r="B159" s="144"/>
      <c r="C159" s="145"/>
      <c r="D159" s="68" t="s">
        <v>11</v>
      </c>
      <c r="E159" s="8"/>
      <c r="F159" s="9"/>
      <c r="G159" s="9"/>
      <c r="H159" s="72" t="e">
        <f t="shared" si="37"/>
        <v>#DIV/0!</v>
      </c>
      <c r="I159" s="72" t="e">
        <f t="shared" si="38"/>
        <v>#DIV/0!</v>
      </c>
    </row>
    <row r="160" spans="1:9" x14ac:dyDescent="0.25">
      <c r="A160" s="143">
        <v>32</v>
      </c>
      <c r="B160" s="144"/>
      <c r="C160" s="145"/>
      <c r="D160" s="68" t="s">
        <v>26</v>
      </c>
      <c r="E160" s="8"/>
      <c r="F160" s="9"/>
      <c r="G160" s="9"/>
      <c r="H160" s="72" t="e">
        <f t="shared" si="37"/>
        <v>#DIV/0!</v>
      </c>
      <c r="I160" s="72" t="e">
        <f t="shared" si="38"/>
        <v>#DIV/0!</v>
      </c>
    </row>
    <row r="161" spans="1:9" x14ac:dyDescent="0.25">
      <c r="A161" s="134" t="s">
        <v>29</v>
      </c>
      <c r="B161" s="135"/>
      <c r="C161" s="136"/>
      <c r="D161" s="66" t="s">
        <v>30</v>
      </c>
      <c r="E161" s="8"/>
      <c r="F161" s="9"/>
      <c r="G161" s="9"/>
      <c r="H161" s="72" t="e">
        <f t="shared" si="37"/>
        <v>#DIV/0!</v>
      </c>
      <c r="I161" s="72" t="e">
        <f t="shared" si="38"/>
        <v>#DIV/0!</v>
      </c>
    </row>
    <row r="162" spans="1:9" ht="25.5" x14ac:dyDescent="0.25">
      <c r="A162" s="134" t="s">
        <v>35</v>
      </c>
      <c r="B162" s="135"/>
      <c r="C162" s="136"/>
      <c r="D162" s="66" t="s">
        <v>36</v>
      </c>
      <c r="E162" s="8"/>
      <c r="F162" s="9"/>
      <c r="G162" s="9"/>
      <c r="H162" s="72" t="e">
        <f t="shared" si="37"/>
        <v>#DIV/0!</v>
      </c>
      <c r="I162" s="72" t="e">
        <f t="shared" si="38"/>
        <v>#DIV/0!</v>
      </c>
    </row>
    <row r="163" spans="1:9" x14ac:dyDescent="0.25">
      <c r="A163" s="137" t="s">
        <v>33</v>
      </c>
      <c r="B163" s="138"/>
      <c r="C163" s="139"/>
      <c r="D163" s="67" t="s">
        <v>34</v>
      </c>
      <c r="E163" s="8"/>
      <c r="F163" s="9"/>
      <c r="G163" s="9"/>
      <c r="H163" s="72" t="e">
        <f t="shared" si="37"/>
        <v>#DIV/0!</v>
      </c>
      <c r="I163" s="72" t="e">
        <f t="shared" si="38"/>
        <v>#DIV/0!</v>
      </c>
    </row>
    <row r="164" spans="1:9" x14ac:dyDescent="0.25">
      <c r="A164" s="140">
        <v>3</v>
      </c>
      <c r="B164" s="141"/>
      <c r="C164" s="142"/>
      <c r="D164" s="68" t="s">
        <v>10</v>
      </c>
      <c r="E164" s="8"/>
      <c r="F164" s="9"/>
      <c r="G164" s="9"/>
      <c r="H164" s="72" t="e">
        <f t="shared" si="37"/>
        <v>#DIV/0!</v>
      </c>
      <c r="I164" s="72" t="e">
        <f t="shared" si="38"/>
        <v>#DIV/0!</v>
      </c>
    </row>
    <row r="165" spans="1:9" x14ac:dyDescent="0.25">
      <c r="A165" s="143">
        <v>32</v>
      </c>
      <c r="B165" s="144"/>
      <c r="C165" s="145"/>
      <c r="D165" s="68" t="s">
        <v>26</v>
      </c>
      <c r="E165" s="8"/>
      <c r="F165" s="9"/>
      <c r="G165" s="9"/>
      <c r="H165" s="72" t="e">
        <f t="shared" si="37"/>
        <v>#DIV/0!</v>
      </c>
      <c r="I165" s="72" t="e">
        <f t="shared" si="38"/>
        <v>#DIV/0!</v>
      </c>
    </row>
    <row r="166" spans="1:9" x14ac:dyDescent="0.25">
      <c r="A166" s="137" t="s">
        <v>101</v>
      </c>
      <c r="B166" s="138"/>
      <c r="C166" s="139"/>
      <c r="D166" s="67" t="s">
        <v>34</v>
      </c>
      <c r="E166" s="72">
        <f t="shared" ref="E166:F166" si="39">E167</f>
        <v>6004</v>
      </c>
      <c r="F166" s="72">
        <f t="shared" si="39"/>
        <v>15300</v>
      </c>
      <c r="G166" s="72">
        <f>G167</f>
        <v>3847.5</v>
      </c>
      <c r="H166" s="72">
        <f t="shared" si="37"/>
        <v>64.082278481012651</v>
      </c>
      <c r="I166" s="72">
        <f t="shared" si="38"/>
        <v>25.147058823529413</v>
      </c>
    </row>
    <row r="167" spans="1:9" ht="25.5" x14ac:dyDescent="0.25">
      <c r="A167" s="140">
        <v>4</v>
      </c>
      <c r="B167" s="141"/>
      <c r="C167" s="142"/>
      <c r="D167" s="68" t="s">
        <v>12</v>
      </c>
      <c r="E167" s="72">
        <f>SUM(E168:E169)</f>
        <v>6004</v>
      </c>
      <c r="F167" s="72">
        <f t="shared" ref="F167:G167" si="40">SUM(F168:F169)</f>
        <v>15300</v>
      </c>
      <c r="G167" s="72">
        <f t="shared" si="40"/>
        <v>3847.5</v>
      </c>
      <c r="H167" s="72">
        <f t="shared" si="37"/>
        <v>64.082278481012651</v>
      </c>
      <c r="I167" s="72">
        <f t="shared" si="38"/>
        <v>25.147058823529413</v>
      </c>
    </row>
    <row r="168" spans="1:9" x14ac:dyDescent="0.25">
      <c r="A168" s="143">
        <v>4221</v>
      </c>
      <c r="B168" s="144"/>
      <c r="C168" s="145"/>
      <c r="D168" s="27" t="s">
        <v>144</v>
      </c>
      <c r="E168" s="8">
        <v>6004</v>
      </c>
      <c r="F168" s="9">
        <v>14700</v>
      </c>
      <c r="G168" s="9">
        <v>1710</v>
      </c>
      <c r="H168" s="72">
        <f t="shared" si="37"/>
        <v>28.481012658227851</v>
      </c>
      <c r="I168" s="72">
        <f t="shared" si="38"/>
        <v>11.63265306122449</v>
      </c>
    </row>
    <row r="169" spans="1:9" ht="25.5" x14ac:dyDescent="0.25">
      <c r="A169" s="143">
        <v>4227</v>
      </c>
      <c r="B169" s="144"/>
      <c r="C169" s="145"/>
      <c r="D169" s="27" t="s">
        <v>145</v>
      </c>
      <c r="E169" s="8"/>
      <c r="F169" s="9">
        <v>600</v>
      </c>
      <c r="G169" s="9">
        <v>2137.5</v>
      </c>
      <c r="H169" s="72" t="e">
        <f t="shared" si="37"/>
        <v>#DIV/0!</v>
      </c>
      <c r="I169" s="72">
        <f t="shared" si="38"/>
        <v>356.25</v>
      </c>
    </row>
    <row r="171" spans="1:9" x14ac:dyDescent="0.25">
      <c r="A171" s="131" t="s">
        <v>24</v>
      </c>
      <c r="B171" s="132"/>
      <c r="C171" s="133"/>
      <c r="D171" s="20" t="s">
        <v>25</v>
      </c>
      <c r="E171" s="3" t="s">
        <v>105</v>
      </c>
      <c r="F171" s="3" t="s">
        <v>104</v>
      </c>
      <c r="G171" s="3" t="s">
        <v>106</v>
      </c>
      <c r="H171" s="3" t="s">
        <v>107</v>
      </c>
      <c r="I171" s="3" t="s">
        <v>108</v>
      </c>
    </row>
    <row r="172" spans="1:9" ht="38.25" x14ac:dyDescent="0.25">
      <c r="A172" s="134" t="s">
        <v>97</v>
      </c>
      <c r="B172" s="135"/>
      <c r="C172" s="136"/>
      <c r="D172" s="66" t="s">
        <v>102</v>
      </c>
      <c r="E172" s="72">
        <f>E174+E179+E211</f>
        <v>46543.740000000005</v>
      </c>
      <c r="F172" s="72">
        <f>F174+F179+F211</f>
        <v>55000</v>
      </c>
      <c r="G172" s="72">
        <f>G174+G179+G211</f>
        <v>51674.510000000009</v>
      </c>
      <c r="H172" s="72">
        <f>(G172/E172)*100</f>
        <v>111.02354473447988</v>
      </c>
      <c r="I172" s="72">
        <f>(G172/F172)*100</f>
        <v>93.953654545454555</v>
      </c>
    </row>
    <row r="173" spans="1:9" x14ac:dyDescent="0.25">
      <c r="A173" s="134" t="s">
        <v>31</v>
      </c>
      <c r="B173" s="135"/>
      <c r="C173" s="136"/>
      <c r="D173" s="66" t="s">
        <v>32</v>
      </c>
      <c r="E173" s="8"/>
      <c r="F173" s="9"/>
      <c r="G173" s="9"/>
      <c r="H173" s="72"/>
      <c r="I173" s="72"/>
    </row>
    <row r="174" spans="1:9" x14ac:dyDescent="0.25">
      <c r="A174" s="137" t="s">
        <v>99</v>
      </c>
      <c r="B174" s="138"/>
      <c r="C174" s="139"/>
      <c r="D174" s="67" t="s">
        <v>34</v>
      </c>
      <c r="E174" s="72">
        <f t="shared" ref="E174:F174" si="41">E175</f>
        <v>0</v>
      </c>
      <c r="F174" s="72">
        <f t="shared" si="41"/>
        <v>0</v>
      </c>
      <c r="G174" s="72">
        <f>G175</f>
        <v>0</v>
      </c>
      <c r="H174" s="72" t="e">
        <f t="shared" ref="H174:H216" si="42">(G174/E174)*100</f>
        <v>#DIV/0!</v>
      </c>
      <c r="I174" s="72" t="e">
        <f t="shared" ref="I174:I216" si="43">(G174/F174)*100</f>
        <v>#DIV/0!</v>
      </c>
    </row>
    <row r="175" spans="1:9" x14ac:dyDescent="0.25">
      <c r="A175" s="140">
        <v>3</v>
      </c>
      <c r="B175" s="141"/>
      <c r="C175" s="142"/>
      <c r="D175" s="68" t="s">
        <v>10</v>
      </c>
      <c r="E175" s="72">
        <f>E176+E177+E178</f>
        <v>0</v>
      </c>
      <c r="F175" s="72">
        <f>F176+F177+F178</f>
        <v>0</v>
      </c>
      <c r="G175" s="72">
        <f>G176+G177+G178</f>
        <v>0</v>
      </c>
      <c r="H175" s="72" t="e">
        <f t="shared" si="42"/>
        <v>#DIV/0!</v>
      </c>
      <c r="I175" s="72" t="e">
        <f t="shared" si="43"/>
        <v>#DIV/0!</v>
      </c>
    </row>
    <row r="176" spans="1:9" x14ac:dyDescent="0.25">
      <c r="A176" s="143">
        <v>31</v>
      </c>
      <c r="B176" s="144"/>
      <c r="C176" s="145"/>
      <c r="D176" s="68" t="s">
        <v>11</v>
      </c>
      <c r="E176" s="8"/>
      <c r="F176" s="9"/>
      <c r="G176" s="9"/>
      <c r="H176" s="72" t="e">
        <f t="shared" si="42"/>
        <v>#DIV/0!</v>
      </c>
      <c r="I176" s="72" t="e">
        <f t="shared" si="43"/>
        <v>#DIV/0!</v>
      </c>
    </row>
    <row r="177" spans="1:9" x14ac:dyDescent="0.25">
      <c r="A177" s="143">
        <v>32</v>
      </c>
      <c r="B177" s="144"/>
      <c r="C177" s="145"/>
      <c r="D177" s="65" t="s">
        <v>26</v>
      </c>
      <c r="E177" s="8"/>
      <c r="F177" s="9"/>
      <c r="G177" s="9"/>
      <c r="H177" s="72" t="e">
        <f t="shared" si="42"/>
        <v>#DIV/0!</v>
      </c>
      <c r="I177" s="72" t="e">
        <f t="shared" si="43"/>
        <v>#DIV/0!</v>
      </c>
    </row>
    <row r="178" spans="1:9" x14ac:dyDescent="0.25">
      <c r="A178" s="69">
        <v>34</v>
      </c>
      <c r="B178" s="70"/>
      <c r="C178" s="71"/>
      <c r="D178" s="68" t="s">
        <v>79</v>
      </c>
      <c r="E178" s="8"/>
      <c r="F178" s="9"/>
      <c r="G178" s="9"/>
      <c r="H178" s="72" t="e">
        <f t="shared" si="42"/>
        <v>#DIV/0!</v>
      </c>
      <c r="I178" s="72" t="e">
        <f t="shared" si="43"/>
        <v>#DIV/0!</v>
      </c>
    </row>
    <row r="179" spans="1:9" x14ac:dyDescent="0.25">
      <c r="A179" s="137" t="s">
        <v>103</v>
      </c>
      <c r="B179" s="138"/>
      <c r="C179" s="139"/>
      <c r="D179" s="67" t="s">
        <v>34</v>
      </c>
      <c r="E179" s="72">
        <f t="shared" ref="E179:G179" si="44">E180</f>
        <v>45819.8</v>
      </c>
      <c r="F179" s="72">
        <f t="shared" si="44"/>
        <v>55000</v>
      </c>
      <c r="G179" s="72">
        <f t="shared" si="44"/>
        <v>50915.260000000009</v>
      </c>
      <c r="H179" s="72">
        <f t="shared" si="42"/>
        <v>111.12065089764688</v>
      </c>
      <c r="I179" s="72">
        <f t="shared" si="43"/>
        <v>92.573200000000028</v>
      </c>
    </row>
    <row r="180" spans="1:9" x14ac:dyDescent="0.25">
      <c r="A180" s="140">
        <v>3</v>
      </c>
      <c r="B180" s="141"/>
      <c r="C180" s="142"/>
      <c r="D180" s="68" t="s">
        <v>10</v>
      </c>
      <c r="E180" s="72">
        <f>SUM(E181:E205)</f>
        <v>45819.8</v>
      </c>
      <c r="F180" s="72">
        <f>SUM(F181:F205)</f>
        <v>55000</v>
      </c>
      <c r="G180" s="72">
        <f>SUM(G181:G205)</f>
        <v>50915.260000000009</v>
      </c>
      <c r="H180" s="72">
        <f t="shared" si="42"/>
        <v>111.12065089764688</v>
      </c>
      <c r="I180" s="72">
        <f t="shared" si="43"/>
        <v>92.573200000000028</v>
      </c>
    </row>
    <row r="181" spans="1:9" x14ac:dyDescent="0.25">
      <c r="A181" s="143">
        <v>3121</v>
      </c>
      <c r="B181" s="144"/>
      <c r="C181" s="145"/>
      <c r="D181" s="12" t="s">
        <v>154</v>
      </c>
      <c r="E181" s="8">
        <v>599.82000000000005</v>
      </c>
      <c r="F181" s="9"/>
      <c r="G181" s="9"/>
      <c r="H181" s="72">
        <f t="shared" si="42"/>
        <v>0</v>
      </c>
      <c r="I181" s="72" t="e">
        <f t="shared" si="43"/>
        <v>#DIV/0!</v>
      </c>
    </row>
    <row r="182" spans="1:9" ht="25.5" x14ac:dyDescent="0.25">
      <c r="A182" s="96">
        <v>3132</v>
      </c>
      <c r="B182" s="97"/>
      <c r="C182" s="98"/>
      <c r="D182" s="65" t="s">
        <v>121</v>
      </c>
      <c r="E182" s="8">
        <v>98.98</v>
      </c>
      <c r="F182" s="9"/>
      <c r="G182" s="9"/>
      <c r="H182" s="72"/>
      <c r="I182" s="72"/>
    </row>
    <row r="183" spans="1:9" x14ac:dyDescent="0.25">
      <c r="A183" s="143">
        <v>3211</v>
      </c>
      <c r="B183" s="144"/>
      <c r="C183" s="145"/>
      <c r="D183" s="68" t="s">
        <v>122</v>
      </c>
      <c r="E183" s="8">
        <v>1527</v>
      </c>
      <c r="F183" s="9">
        <v>1300</v>
      </c>
      <c r="G183" s="9">
        <v>4855.37</v>
      </c>
      <c r="H183" s="72">
        <f t="shared" si="42"/>
        <v>317.96791093647676</v>
      </c>
      <c r="I183" s="72">
        <f t="shared" si="43"/>
        <v>373.49</v>
      </c>
    </row>
    <row r="184" spans="1:9" x14ac:dyDescent="0.25">
      <c r="A184" s="89">
        <v>3213</v>
      </c>
      <c r="B184" s="90"/>
      <c r="C184" s="91"/>
      <c r="D184" s="65" t="s">
        <v>124</v>
      </c>
      <c r="E184" s="8">
        <v>451</v>
      </c>
      <c r="F184" s="9">
        <v>300</v>
      </c>
      <c r="G184" s="9">
        <v>1053</v>
      </c>
      <c r="H184" s="72">
        <f t="shared" si="42"/>
        <v>233.48115299334813</v>
      </c>
      <c r="I184" s="72">
        <f t="shared" si="43"/>
        <v>351</v>
      </c>
    </row>
    <row r="185" spans="1:9" ht="25.5" x14ac:dyDescent="0.25">
      <c r="A185" s="89">
        <v>3214</v>
      </c>
      <c r="B185" s="90"/>
      <c r="C185" s="91"/>
      <c r="D185" s="65" t="s">
        <v>125</v>
      </c>
      <c r="E185" s="8">
        <v>342</v>
      </c>
      <c r="F185" s="9">
        <v>300</v>
      </c>
      <c r="G185" s="9">
        <v>669.3</v>
      </c>
      <c r="H185" s="72">
        <f t="shared" si="42"/>
        <v>195.7017543859649</v>
      </c>
      <c r="I185" s="72">
        <f t="shared" si="43"/>
        <v>223.1</v>
      </c>
    </row>
    <row r="186" spans="1:9" ht="25.5" x14ac:dyDescent="0.25">
      <c r="A186" s="89">
        <v>3221</v>
      </c>
      <c r="B186" s="90"/>
      <c r="C186" s="91"/>
      <c r="D186" s="65" t="s">
        <v>126</v>
      </c>
      <c r="E186" s="8">
        <v>10852</v>
      </c>
      <c r="F186" s="9">
        <v>7500</v>
      </c>
      <c r="G186" s="9">
        <v>5736.39</v>
      </c>
      <c r="H186" s="72">
        <f t="shared" si="42"/>
        <v>52.860210099520835</v>
      </c>
      <c r="I186" s="72">
        <f t="shared" si="43"/>
        <v>76.485200000000006</v>
      </c>
    </row>
    <row r="187" spans="1:9" x14ac:dyDescent="0.25">
      <c r="A187" s="89">
        <v>3222</v>
      </c>
      <c r="B187" s="90"/>
      <c r="C187" s="91"/>
      <c r="D187" s="65" t="s">
        <v>127</v>
      </c>
      <c r="E187" s="8">
        <v>104</v>
      </c>
      <c r="F187" s="9">
        <v>700</v>
      </c>
      <c r="G187" s="9">
        <v>928.09</v>
      </c>
      <c r="H187" s="72">
        <f t="shared" si="42"/>
        <v>892.39423076923072</v>
      </c>
      <c r="I187" s="72">
        <f t="shared" si="43"/>
        <v>132.5842857142857</v>
      </c>
    </row>
    <row r="188" spans="1:9" x14ac:dyDescent="0.25">
      <c r="A188" s="89">
        <v>3223</v>
      </c>
      <c r="B188" s="90"/>
      <c r="C188" s="91"/>
      <c r="D188" s="65" t="s">
        <v>128</v>
      </c>
      <c r="E188" s="8">
        <v>14389</v>
      </c>
      <c r="F188" s="9">
        <v>24400</v>
      </c>
      <c r="G188" s="9">
        <v>20528.560000000001</v>
      </c>
      <c r="H188" s="72">
        <f t="shared" si="42"/>
        <v>142.6684272708319</v>
      </c>
      <c r="I188" s="72">
        <f t="shared" si="43"/>
        <v>84.133442622950824</v>
      </c>
    </row>
    <row r="189" spans="1:9" ht="25.5" x14ac:dyDescent="0.25">
      <c r="A189" s="89">
        <v>3224</v>
      </c>
      <c r="B189" s="90"/>
      <c r="C189" s="91"/>
      <c r="D189" s="65" t="s">
        <v>129</v>
      </c>
      <c r="E189" s="8">
        <v>1316</v>
      </c>
      <c r="F189" s="9">
        <v>100</v>
      </c>
      <c r="G189" s="9">
        <v>1128.57</v>
      </c>
      <c r="H189" s="72">
        <f t="shared" si="42"/>
        <v>85.757598784194528</v>
      </c>
      <c r="I189" s="72">
        <f t="shared" si="43"/>
        <v>1128.57</v>
      </c>
    </row>
    <row r="190" spans="1:9" x14ac:dyDescent="0.25">
      <c r="A190" s="89">
        <v>3225</v>
      </c>
      <c r="B190" s="90"/>
      <c r="C190" s="91"/>
      <c r="D190" s="65" t="s">
        <v>130</v>
      </c>
      <c r="E190" s="8">
        <v>396</v>
      </c>
      <c r="F190" s="9">
        <v>500</v>
      </c>
      <c r="G190" s="9">
        <v>206.4</v>
      </c>
      <c r="H190" s="72">
        <f t="shared" si="42"/>
        <v>52.121212121212125</v>
      </c>
      <c r="I190" s="72">
        <f t="shared" si="43"/>
        <v>41.28</v>
      </c>
    </row>
    <row r="191" spans="1:9" ht="25.5" x14ac:dyDescent="0.25">
      <c r="A191" s="89">
        <v>3227</v>
      </c>
      <c r="B191" s="90"/>
      <c r="C191" s="91"/>
      <c r="D191" s="65" t="s">
        <v>131</v>
      </c>
      <c r="E191" s="8">
        <v>634</v>
      </c>
      <c r="F191" s="9">
        <v>100</v>
      </c>
      <c r="G191" s="9">
        <v>846.14</v>
      </c>
      <c r="H191" s="72">
        <f t="shared" si="42"/>
        <v>133.46056782334387</v>
      </c>
      <c r="I191" s="72">
        <f t="shared" si="43"/>
        <v>846.14</v>
      </c>
    </row>
    <row r="192" spans="1:9" x14ac:dyDescent="0.25">
      <c r="A192" s="89">
        <v>3231</v>
      </c>
      <c r="B192" s="90"/>
      <c r="C192" s="91"/>
      <c r="D192" s="65" t="s">
        <v>132</v>
      </c>
      <c r="E192" s="8">
        <v>895</v>
      </c>
      <c r="F192" s="9">
        <v>1100</v>
      </c>
      <c r="G192" s="9">
        <v>725.87</v>
      </c>
      <c r="H192" s="72">
        <f t="shared" si="42"/>
        <v>81.102793296089388</v>
      </c>
      <c r="I192" s="72">
        <f t="shared" si="43"/>
        <v>65.988181818181829</v>
      </c>
    </row>
    <row r="193" spans="1:9" ht="25.5" x14ac:dyDescent="0.25">
      <c r="A193" s="89">
        <v>3232</v>
      </c>
      <c r="B193" s="90"/>
      <c r="C193" s="91"/>
      <c r="D193" s="65" t="s">
        <v>133</v>
      </c>
      <c r="E193" s="8">
        <v>1509</v>
      </c>
      <c r="F193" s="9">
        <v>8000</v>
      </c>
      <c r="G193" s="9">
        <v>2695.03</v>
      </c>
      <c r="H193" s="72">
        <f t="shared" si="42"/>
        <v>178.5970841616965</v>
      </c>
      <c r="I193" s="72">
        <f t="shared" si="43"/>
        <v>33.687874999999998</v>
      </c>
    </row>
    <row r="194" spans="1:9" x14ac:dyDescent="0.25">
      <c r="A194" s="89">
        <v>3233</v>
      </c>
      <c r="B194" s="90"/>
      <c r="C194" s="91"/>
      <c r="D194" s="65" t="s">
        <v>134</v>
      </c>
      <c r="E194" s="8">
        <v>571</v>
      </c>
      <c r="F194" s="9">
        <v>704</v>
      </c>
      <c r="G194" s="9">
        <v>443.85</v>
      </c>
      <c r="H194" s="72">
        <f t="shared" si="42"/>
        <v>77.732049036777582</v>
      </c>
      <c r="I194" s="72">
        <f t="shared" si="43"/>
        <v>63.046875</v>
      </c>
    </row>
    <row r="195" spans="1:9" x14ac:dyDescent="0.25">
      <c r="A195" s="89">
        <v>3234</v>
      </c>
      <c r="B195" s="90"/>
      <c r="C195" s="91"/>
      <c r="D195" s="65" t="s">
        <v>135</v>
      </c>
      <c r="E195" s="8">
        <v>2170</v>
      </c>
      <c r="F195" s="9">
        <v>3510</v>
      </c>
      <c r="G195" s="9">
        <v>2194.4</v>
      </c>
      <c r="H195" s="72">
        <f t="shared" si="42"/>
        <v>101.12442396313364</v>
      </c>
      <c r="I195" s="72">
        <f t="shared" si="43"/>
        <v>62.518518518518519</v>
      </c>
    </row>
    <row r="196" spans="1:9" x14ac:dyDescent="0.25">
      <c r="A196" s="89">
        <v>3236</v>
      </c>
      <c r="B196" s="90"/>
      <c r="C196" s="91"/>
      <c r="D196" s="65" t="s">
        <v>136</v>
      </c>
      <c r="E196" s="8">
        <v>206</v>
      </c>
      <c r="F196" s="9">
        <v>150</v>
      </c>
      <c r="G196" s="9">
        <v>186.14</v>
      </c>
      <c r="H196" s="72">
        <f t="shared" si="42"/>
        <v>90.359223300970868</v>
      </c>
      <c r="I196" s="72">
        <f t="shared" si="43"/>
        <v>124.09333333333332</v>
      </c>
    </row>
    <row r="197" spans="1:9" x14ac:dyDescent="0.25">
      <c r="A197" s="89">
        <v>3237</v>
      </c>
      <c r="B197" s="90"/>
      <c r="C197" s="91"/>
      <c r="D197" s="65" t="s">
        <v>137</v>
      </c>
      <c r="E197" s="8">
        <v>1107</v>
      </c>
      <c r="F197" s="9">
        <v>175</v>
      </c>
      <c r="G197" s="9">
        <v>1283.95</v>
      </c>
      <c r="H197" s="72">
        <f t="shared" si="42"/>
        <v>115.98464317976513</v>
      </c>
      <c r="I197" s="72">
        <f t="shared" si="43"/>
        <v>733.68571428571431</v>
      </c>
    </row>
    <row r="198" spans="1:9" x14ac:dyDescent="0.25">
      <c r="A198" s="89">
        <v>3238</v>
      </c>
      <c r="B198" s="90"/>
      <c r="C198" s="91"/>
      <c r="D198" s="65" t="s">
        <v>138</v>
      </c>
      <c r="E198" s="8">
        <v>443</v>
      </c>
      <c r="F198" s="9">
        <v>1010</v>
      </c>
      <c r="G198" s="9">
        <v>1020.32</v>
      </c>
      <c r="H198" s="72">
        <f t="shared" si="42"/>
        <v>230.32054176072236</v>
      </c>
      <c r="I198" s="72">
        <f t="shared" si="43"/>
        <v>101.02178217821782</v>
      </c>
    </row>
    <row r="199" spans="1:9" x14ac:dyDescent="0.25">
      <c r="A199" s="89">
        <v>3239</v>
      </c>
      <c r="B199" s="90"/>
      <c r="C199" s="91"/>
      <c r="D199" s="65" t="s">
        <v>139</v>
      </c>
      <c r="E199" s="8">
        <v>4858</v>
      </c>
      <c r="F199" s="9">
        <v>3451</v>
      </c>
      <c r="G199" s="9">
        <v>2413.16</v>
      </c>
      <c r="H199" s="72">
        <f t="shared" si="42"/>
        <v>49.673939892960064</v>
      </c>
      <c r="I199" s="72">
        <f t="shared" si="43"/>
        <v>69.926398145465072</v>
      </c>
    </row>
    <row r="200" spans="1:9" x14ac:dyDescent="0.25">
      <c r="A200" s="89">
        <v>3294</v>
      </c>
      <c r="B200" s="90"/>
      <c r="C200" s="91"/>
      <c r="D200" s="65" t="s">
        <v>140</v>
      </c>
      <c r="E200" s="8">
        <v>108</v>
      </c>
      <c r="F200" s="9">
        <v>200</v>
      </c>
      <c r="G200" s="9">
        <v>108.09</v>
      </c>
      <c r="H200" s="72">
        <f t="shared" si="42"/>
        <v>100.08333333333334</v>
      </c>
      <c r="I200" s="72">
        <f t="shared" si="43"/>
        <v>54.045000000000002</v>
      </c>
    </row>
    <row r="201" spans="1:9" x14ac:dyDescent="0.25">
      <c r="A201" s="89">
        <v>3295</v>
      </c>
      <c r="B201" s="90"/>
      <c r="C201" s="91"/>
      <c r="D201" s="65" t="s">
        <v>141</v>
      </c>
      <c r="E201" s="8"/>
      <c r="F201" s="9"/>
      <c r="G201" s="9">
        <v>127.44</v>
      </c>
      <c r="H201" s="72" t="e">
        <f t="shared" si="42"/>
        <v>#DIV/0!</v>
      </c>
      <c r="I201" s="72" t="e">
        <f t="shared" si="43"/>
        <v>#DIV/0!</v>
      </c>
    </row>
    <row r="202" spans="1:9" ht="25.5" x14ac:dyDescent="0.25">
      <c r="A202" s="89">
        <v>3299</v>
      </c>
      <c r="B202" s="90"/>
      <c r="C202" s="91"/>
      <c r="D202" s="65" t="s">
        <v>142</v>
      </c>
      <c r="E202" s="8">
        <v>2671</v>
      </c>
      <c r="F202" s="9">
        <v>500</v>
      </c>
      <c r="G202" s="9">
        <v>2789.33</v>
      </c>
      <c r="H202" s="72">
        <f>(G202/E202)*100</f>
        <v>104.43017596405839</v>
      </c>
      <c r="I202" s="72">
        <f t="shared" si="43"/>
        <v>557.86599999999999</v>
      </c>
    </row>
    <row r="203" spans="1:9" x14ac:dyDescent="0.25">
      <c r="A203" s="89">
        <v>3431</v>
      </c>
      <c r="B203" s="90"/>
      <c r="C203" s="91"/>
      <c r="D203" s="65" t="s">
        <v>143</v>
      </c>
      <c r="E203" s="8">
        <v>572</v>
      </c>
      <c r="F203" s="9">
        <v>1000</v>
      </c>
      <c r="G203" s="9">
        <v>644.20000000000005</v>
      </c>
      <c r="H203" s="72">
        <f t="shared" si="42"/>
        <v>112.62237762237763</v>
      </c>
      <c r="I203" s="72">
        <f t="shared" si="43"/>
        <v>64.42</v>
      </c>
    </row>
    <row r="204" spans="1:9" x14ac:dyDescent="0.25">
      <c r="A204" s="89">
        <v>3433</v>
      </c>
      <c r="B204" s="90"/>
      <c r="C204" s="91"/>
      <c r="D204" s="65" t="s">
        <v>165</v>
      </c>
      <c r="E204" s="8"/>
      <c r="F204" s="9"/>
      <c r="G204" s="9">
        <v>1.66</v>
      </c>
      <c r="H204" s="72" t="e">
        <f t="shared" si="42"/>
        <v>#DIV/0!</v>
      </c>
      <c r="I204" s="72" t="e">
        <f t="shared" si="43"/>
        <v>#DIV/0!</v>
      </c>
    </row>
    <row r="205" spans="1:9" x14ac:dyDescent="0.25">
      <c r="A205" s="89">
        <v>3835</v>
      </c>
      <c r="B205" s="90"/>
      <c r="C205" s="91"/>
      <c r="D205" s="12" t="s">
        <v>162</v>
      </c>
      <c r="E205" s="8"/>
      <c r="F205" s="9"/>
      <c r="G205" s="9">
        <v>330</v>
      </c>
      <c r="H205" s="72" t="e">
        <f t="shared" si="42"/>
        <v>#DIV/0!</v>
      </c>
      <c r="I205" s="72" t="e">
        <f t="shared" si="43"/>
        <v>#DIV/0!</v>
      </c>
    </row>
    <row r="206" spans="1:9" x14ac:dyDescent="0.25">
      <c r="A206" s="134" t="s">
        <v>29</v>
      </c>
      <c r="B206" s="135"/>
      <c r="C206" s="136"/>
      <c r="D206" s="66" t="s">
        <v>30</v>
      </c>
      <c r="E206" s="8"/>
      <c r="F206" s="9"/>
      <c r="G206" s="9"/>
      <c r="H206" s="72" t="e">
        <f t="shared" si="42"/>
        <v>#DIV/0!</v>
      </c>
      <c r="I206" s="72" t="e">
        <f t="shared" si="43"/>
        <v>#DIV/0!</v>
      </c>
    </row>
    <row r="207" spans="1:9" ht="25.5" x14ac:dyDescent="0.25">
      <c r="A207" s="134" t="s">
        <v>35</v>
      </c>
      <c r="B207" s="135"/>
      <c r="C207" s="136"/>
      <c r="D207" s="66" t="s">
        <v>36</v>
      </c>
      <c r="E207" s="8"/>
      <c r="F207" s="9"/>
      <c r="G207" s="9"/>
      <c r="H207" s="72" t="e">
        <f t="shared" si="42"/>
        <v>#DIV/0!</v>
      </c>
      <c r="I207" s="72" t="e">
        <f t="shared" si="43"/>
        <v>#DIV/0!</v>
      </c>
    </row>
    <row r="208" spans="1:9" x14ac:dyDescent="0.25">
      <c r="A208" s="137" t="s">
        <v>33</v>
      </c>
      <c r="B208" s="138"/>
      <c r="C208" s="139"/>
      <c r="D208" s="67" t="s">
        <v>34</v>
      </c>
      <c r="E208" s="8"/>
      <c r="F208" s="9"/>
      <c r="G208" s="9"/>
      <c r="H208" s="72" t="e">
        <f t="shared" si="42"/>
        <v>#DIV/0!</v>
      </c>
      <c r="I208" s="72" t="e">
        <f t="shared" si="43"/>
        <v>#DIV/0!</v>
      </c>
    </row>
    <row r="209" spans="1:9" x14ac:dyDescent="0.25">
      <c r="A209" s="140">
        <v>3</v>
      </c>
      <c r="B209" s="141"/>
      <c r="C209" s="142"/>
      <c r="D209" s="68" t="s">
        <v>10</v>
      </c>
      <c r="E209" s="8"/>
      <c r="F209" s="9"/>
      <c r="G209" s="9"/>
      <c r="H209" s="72" t="e">
        <f t="shared" si="42"/>
        <v>#DIV/0!</v>
      </c>
      <c r="I209" s="72" t="e">
        <f t="shared" si="43"/>
        <v>#DIV/0!</v>
      </c>
    </row>
    <row r="210" spans="1:9" x14ac:dyDescent="0.25">
      <c r="A210" s="143">
        <v>32</v>
      </c>
      <c r="B210" s="144"/>
      <c r="C210" s="145"/>
      <c r="D210" s="68" t="s">
        <v>26</v>
      </c>
      <c r="E210" s="8"/>
      <c r="F210" s="9"/>
      <c r="G210" s="9"/>
      <c r="H210" s="72" t="e">
        <f t="shared" si="42"/>
        <v>#DIV/0!</v>
      </c>
      <c r="I210" s="72" t="e">
        <f t="shared" si="43"/>
        <v>#DIV/0!</v>
      </c>
    </row>
    <row r="211" spans="1:9" x14ac:dyDescent="0.25">
      <c r="A211" s="137" t="s">
        <v>103</v>
      </c>
      <c r="B211" s="138"/>
      <c r="C211" s="139"/>
      <c r="D211" s="67" t="s">
        <v>34</v>
      </c>
      <c r="E211" s="72">
        <f>E212</f>
        <v>723.94</v>
      </c>
      <c r="F211" s="72">
        <f>F212</f>
        <v>0</v>
      </c>
      <c r="G211" s="72">
        <f>G212</f>
        <v>759.25</v>
      </c>
      <c r="H211" s="72">
        <f t="shared" si="42"/>
        <v>104.87747603392546</v>
      </c>
      <c r="I211" s="72" t="e">
        <f t="shared" si="43"/>
        <v>#DIV/0!</v>
      </c>
    </row>
    <row r="212" spans="1:9" ht="25.5" x14ac:dyDescent="0.25">
      <c r="A212" s="140">
        <v>4</v>
      </c>
      <c r="B212" s="141"/>
      <c r="C212" s="142"/>
      <c r="D212" s="68" t="s">
        <v>12</v>
      </c>
      <c r="E212" s="72">
        <f>SUM(E213:E216)</f>
        <v>723.94</v>
      </c>
      <c r="F212" s="72">
        <f t="shared" ref="F212:G212" si="45">SUM(F213:F216)</f>
        <v>0</v>
      </c>
      <c r="G212" s="72">
        <f t="shared" si="45"/>
        <v>759.25</v>
      </c>
      <c r="H212" s="72">
        <f t="shared" si="42"/>
        <v>104.87747603392546</v>
      </c>
      <c r="I212" s="72" t="e">
        <f t="shared" si="43"/>
        <v>#DIV/0!</v>
      </c>
    </row>
    <row r="213" spans="1:9" x14ac:dyDescent="0.25">
      <c r="A213" s="82">
        <v>4221</v>
      </c>
      <c r="B213" s="83"/>
      <c r="C213" s="84"/>
      <c r="D213" s="27" t="s">
        <v>144</v>
      </c>
      <c r="E213" s="8">
        <v>344.55</v>
      </c>
      <c r="F213" s="9"/>
      <c r="G213" s="9">
        <v>346.25</v>
      </c>
      <c r="H213" s="72">
        <f t="shared" si="42"/>
        <v>100.49339718473371</v>
      </c>
      <c r="I213" s="72" t="e">
        <f t="shared" si="43"/>
        <v>#DIV/0!</v>
      </c>
    </row>
    <row r="214" spans="1:9" x14ac:dyDescent="0.25">
      <c r="A214" s="140">
        <v>4226</v>
      </c>
      <c r="B214" s="141"/>
      <c r="C214" s="142"/>
      <c r="D214" s="27" t="s">
        <v>167</v>
      </c>
      <c r="E214" s="8"/>
      <c r="F214" s="9"/>
      <c r="G214" s="9">
        <v>359</v>
      </c>
      <c r="H214" s="72" t="e">
        <f t="shared" si="42"/>
        <v>#DIV/0!</v>
      </c>
      <c r="I214" s="72" t="e">
        <f t="shared" si="43"/>
        <v>#DIV/0!</v>
      </c>
    </row>
    <row r="215" spans="1:9" ht="25.5" x14ac:dyDescent="0.25">
      <c r="A215" s="93">
        <v>4227</v>
      </c>
      <c r="B215" s="94"/>
      <c r="C215" s="95"/>
      <c r="D215" s="27" t="s">
        <v>145</v>
      </c>
      <c r="E215" s="8">
        <v>353.05</v>
      </c>
      <c r="F215" s="9"/>
      <c r="G215" s="9"/>
      <c r="H215" s="72"/>
      <c r="I215" s="72"/>
    </row>
    <row r="216" spans="1:9" x14ac:dyDescent="0.25">
      <c r="A216" s="140">
        <v>4241</v>
      </c>
      <c r="B216" s="141"/>
      <c r="C216" s="142"/>
      <c r="D216" s="100" t="s">
        <v>146</v>
      </c>
      <c r="E216" s="8">
        <v>26.34</v>
      </c>
      <c r="F216" s="9"/>
      <c r="G216" s="9">
        <v>54</v>
      </c>
      <c r="H216" s="72">
        <f t="shared" si="42"/>
        <v>205.0113895216401</v>
      </c>
      <c r="I216" s="72" t="e">
        <f t="shared" si="43"/>
        <v>#DIV/0!</v>
      </c>
    </row>
    <row r="217" spans="1:9" x14ac:dyDescent="0.25">
      <c r="E217" s="81"/>
    </row>
    <row r="218" spans="1:9" x14ac:dyDescent="0.25">
      <c r="E218" s="81"/>
      <c r="F218" s="81"/>
      <c r="G218" s="81"/>
    </row>
    <row r="220" spans="1:9" x14ac:dyDescent="0.25">
      <c r="E220" s="81"/>
    </row>
  </sheetData>
  <mergeCells count="151">
    <mergeCell ref="A169:C169"/>
    <mergeCell ref="A216:C216"/>
    <mergeCell ref="A209:C209"/>
    <mergeCell ref="A210:C210"/>
    <mergeCell ref="A211:C211"/>
    <mergeCell ref="A212:C212"/>
    <mergeCell ref="A214:C214"/>
    <mergeCell ref="A176:C176"/>
    <mergeCell ref="A177:C177"/>
    <mergeCell ref="A206:C206"/>
    <mergeCell ref="A207:C207"/>
    <mergeCell ref="A208:C208"/>
    <mergeCell ref="A179:C179"/>
    <mergeCell ref="A180:C180"/>
    <mergeCell ref="A181:C181"/>
    <mergeCell ref="A183:C183"/>
    <mergeCell ref="A171:C171"/>
    <mergeCell ref="A172:C172"/>
    <mergeCell ref="A173:C173"/>
    <mergeCell ref="A174:C174"/>
    <mergeCell ref="A175:C175"/>
    <mergeCell ref="A42:C42"/>
    <mergeCell ref="A107:C107"/>
    <mergeCell ref="A108:C108"/>
    <mergeCell ref="A109:C109"/>
    <mergeCell ref="A113:C113"/>
    <mergeCell ref="A68:C68"/>
    <mergeCell ref="A67:C67"/>
    <mergeCell ref="A66:C66"/>
    <mergeCell ref="A44:C44"/>
    <mergeCell ref="A43:C43"/>
    <mergeCell ref="A100:C100"/>
    <mergeCell ref="A101:C101"/>
    <mergeCell ref="A102:C102"/>
    <mergeCell ref="A103:C103"/>
    <mergeCell ref="A104:C104"/>
    <mergeCell ref="A86:C86"/>
    <mergeCell ref="A87:C87"/>
    <mergeCell ref="A88:C88"/>
    <mergeCell ref="A89:C89"/>
    <mergeCell ref="A90:C90"/>
    <mergeCell ref="A81:C81"/>
    <mergeCell ref="A82:C82"/>
    <mergeCell ref="A83:C83"/>
    <mergeCell ref="A84:C84"/>
    <mergeCell ref="A164:C164"/>
    <mergeCell ref="A165:C165"/>
    <mergeCell ref="A166:C166"/>
    <mergeCell ref="A167:C167"/>
    <mergeCell ref="A168:C168"/>
    <mergeCell ref="A159:C159"/>
    <mergeCell ref="A160:C160"/>
    <mergeCell ref="A161:C161"/>
    <mergeCell ref="A162:C162"/>
    <mergeCell ref="A163:C16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38:C138"/>
    <mergeCell ref="A141:C141"/>
    <mergeCell ref="A144:C144"/>
    <mergeCell ref="A145:C145"/>
    <mergeCell ref="A146:C146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05:C105"/>
    <mergeCell ref="A106:C106"/>
    <mergeCell ref="A123:C123"/>
    <mergeCell ref="A124:C124"/>
    <mergeCell ref="A125:C125"/>
    <mergeCell ref="A114:C114"/>
    <mergeCell ref="A115:C115"/>
    <mergeCell ref="A116:C116"/>
    <mergeCell ref="A117:C117"/>
    <mergeCell ref="A119:C119"/>
    <mergeCell ref="A120:C120"/>
    <mergeCell ref="A121:C121"/>
    <mergeCell ref="A122:C122"/>
    <mergeCell ref="A85:C85"/>
    <mergeCell ref="A76:C76"/>
    <mergeCell ref="A77:C77"/>
    <mergeCell ref="A78:C78"/>
    <mergeCell ref="A79:C79"/>
    <mergeCell ref="A80:C80"/>
    <mergeCell ref="A69:C69"/>
    <mergeCell ref="A70:C70"/>
    <mergeCell ref="A71:C71"/>
    <mergeCell ref="A72:C72"/>
    <mergeCell ref="A73:C73"/>
    <mergeCell ref="A61:C61"/>
    <mergeCell ref="A62:C62"/>
    <mergeCell ref="A63:C63"/>
    <mergeCell ref="A65:C65"/>
    <mergeCell ref="A52:C52"/>
    <mergeCell ref="A53:C53"/>
    <mergeCell ref="A54:C54"/>
    <mergeCell ref="A55:C55"/>
    <mergeCell ref="A56:C56"/>
    <mergeCell ref="A1:J1"/>
    <mergeCell ref="A3:I3"/>
    <mergeCell ref="A5:C5"/>
    <mergeCell ref="A8:C8"/>
    <mergeCell ref="A9:C9"/>
    <mergeCell ref="A16:C16"/>
    <mergeCell ref="A10:C10"/>
    <mergeCell ref="A25:C25"/>
    <mergeCell ref="A27:C27"/>
    <mergeCell ref="A21:C21"/>
    <mergeCell ref="A22:C22"/>
    <mergeCell ref="A23:C23"/>
    <mergeCell ref="A24:C24"/>
    <mergeCell ref="A26:C26"/>
    <mergeCell ref="A92:C92"/>
    <mergeCell ref="A93:C93"/>
    <mergeCell ref="A94:C94"/>
    <mergeCell ref="A95:C95"/>
    <mergeCell ref="A96:C96"/>
    <mergeCell ref="A97:C97"/>
    <mergeCell ref="A98:C98"/>
    <mergeCell ref="A6:C6"/>
    <mergeCell ref="A7:C7"/>
    <mergeCell ref="A28:C28"/>
    <mergeCell ref="A45:C45"/>
    <mergeCell ref="A46:C46"/>
    <mergeCell ref="A47:C47"/>
    <mergeCell ref="A48:C48"/>
    <mergeCell ref="A49:C49"/>
    <mergeCell ref="A36:C36"/>
    <mergeCell ref="A39:C39"/>
    <mergeCell ref="A31:C31"/>
    <mergeCell ref="A32:C32"/>
    <mergeCell ref="A33:C33"/>
    <mergeCell ref="A34:C34"/>
    <mergeCell ref="A35:C35"/>
    <mergeCell ref="A57:C57"/>
    <mergeCell ref="A60:C60"/>
  </mergeCells>
  <pageMargins left="0.7" right="0.7" top="0.75" bottom="0.75" header="0.3" footer="0.3"/>
  <pageSetup paperSize="9" scale="70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os str</cp:lastModifiedBy>
  <cp:lastPrinted>2024-07-12T05:51:59Z</cp:lastPrinted>
  <dcterms:created xsi:type="dcterms:W3CDTF">2022-08-12T12:51:27Z</dcterms:created>
  <dcterms:modified xsi:type="dcterms:W3CDTF">2024-07-12T06:51:47Z</dcterms:modified>
</cp:coreProperties>
</file>