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60" windowWidth="19440" windowHeight="7905"/>
  </bookViews>
  <sheets>
    <sheet name="SK-PR" sheetId="3" r:id="rId1"/>
    <sheet name="SK-RAS" sheetId="6" r:id="rId2"/>
  </sheets>
  <definedNames>
    <definedName name="_xlnm.Print_Titles" localSheetId="1">'SK-RAS'!$6:$6</definedName>
  </definedNames>
  <calcPr calcId="145621"/>
</workbook>
</file>

<file path=xl/calcChain.xml><?xml version="1.0" encoding="utf-8"?>
<calcChain xmlns="http://schemas.openxmlformats.org/spreadsheetml/2006/main">
  <c r="F48" i="6" l="1"/>
  <c r="G48" i="6"/>
  <c r="H48" i="6"/>
  <c r="E48" i="6"/>
  <c r="E33" i="3" l="1"/>
  <c r="E39" i="3" l="1"/>
  <c r="E8" i="3" l="1"/>
  <c r="E11" i="3" l="1"/>
  <c r="E41" i="3" l="1"/>
  <c r="F38" i="6" l="1"/>
  <c r="E18" i="3"/>
  <c r="E21" i="3" l="1"/>
  <c r="E46" i="6" l="1"/>
  <c r="H8" i="6"/>
  <c r="I60" i="6"/>
  <c r="F25" i="6"/>
  <c r="G25" i="6"/>
  <c r="H25" i="6"/>
  <c r="E25" i="6"/>
  <c r="G38" i="6"/>
  <c r="H38" i="6"/>
  <c r="E38" i="6"/>
  <c r="F46" i="6"/>
  <c r="H46" i="6"/>
  <c r="G8" i="6"/>
  <c r="F8" i="6"/>
  <c r="E8" i="6"/>
  <c r="F20" i="6"/>
  <c r="G20" i="6"/>
  <c r="H20" i="6"/>
  <c r="E20" i="6"/>
  <c r="F15" i="6"/>
  <c r="G15" i="6"/>
  <c r="H15" i="6"/>
  <c r="E15" i="6"/>
  <c r="I47" i="6"/>
  <c r="I49" i="6"/>
  <c r="I50" i="6"/>
  <c r="I51" i="6"/>
  <c r="I52" i="6"/>
  <c r="I54" i="6"/>
  <c r="I40" i="6"/>
  <c r="I41" i="6"/>
  <c r="I42" i="6"/>
  <c r="I43" i="6"/>
  <c r="I44" i="6"/>
  <c r="I45" i="6"/>
  <c r="I9" i="6"/>
  <c r="I10" i="6"/>
  <c r="I11" i="6"/>
  <c r="I12" i="6"/>
  <c r="I13" i="6"/>
  <c r="I16" i="6"/>
  <c r="I17" i="6"/>
  <c r="I18" i="6"/>
  <c r="I19" i="6"/>
  <c r="I21" i="6"/>
  <c r="I22" i="6"/>
  <c r="I23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9" i="6"/>
  <c r="G14" i="6" l="1"/>
  <c r="G7" i="6" s="1"/>
  <c r="E14" i="6"/>
  <c r="E7" i="6" s="1"/>
  <c r="H14" i="6"/>
  <c r="E48" i="3"/>
  <c r="I48" i="6"/>
  <c r="F14" i="6"/>
  <c r="F7" i="6" s="1"/>
  <c r="I20" i="6"/>
  <c r="I38" i="6"/>
  <c r="I25" i="6"/>
  <c r="I15" i="6"/>
  <c r="I8" i="6"/>
  <c r="G46" i="6"/>
  <c r="I46" i="6" s="1"/>
  <c r="F55" i="6" l="1"/>
  <c r="F58" i="6" s="1"/>
  <c r="F62" i="6" s="1"/>
  <c r="H7" i="6"/>
  <c r="H55" i="6" s="1"/>
  <c r="H58" i="6" s="1"/>
  <c r="H62" i="6" s="1"/>
  <c r="I14" i="6"/>
  <c r="E55" i="6"/>
  <c r="E58" i="6" s="1"/>
  <c r="G55" i="6"/>
  <c r="G58" i="6" s="1"/>
  <c r="G62" i="6" s="1"/>
  <c r="I7" i="6" l="1"/>
  <c r="I55" i="6" s="1"/>
  <c r="I58" i="6"/>
  <c r="I62" i="6" s="1"/>
  <c r="E62" i="6"/>
</calcChain>
</file>

<file path=xl/sharedStrings.xml><?xml version="1.0" encoding="utf-8"?>
<sst xmlns="http://schemas.openxmlformats.org/spreadsheetml/2006/main" count="220" uniqueCount="197">
  <si>
    <t>1.</t>
  </si>
  <si>
    <t>2.</t>
  </si>
  <si>
    <t>3.</t>
  </si>
  <si>
    <t>4.</t>
  </si>
  <si>
    <t>5.</t>
  </si>
  <si>
    <t>KONTO</t>
  </si>
  <si>
    <t>1.1.</t>
  </si>
  <si>
    <t>1.2.</t>
  </si>
  <si>
    <t>1.3.</t>
  </si>
  <si>
    <t>Reprezentacija</t>
  </si>
  <si>
    <t>VRSTA PRIHODA</t>
  </si>
  <si>
    <t>IZNOS</t>
  </si>
  <si>
    <t>UKUPNI PRIHODI</t>
  </si>
  <si>
    <t xml:space="preserve">IZVJEŠĆE O OSTVARENIM PRIHODIMA </t>
  </si>
  <si>
    <t>Ravnatelj:</t>
  </si>
  <si>
    <t>Prihodi iz državnog proračuna</t>
  </si>
  <si>
    <t>Prihodi iz proračuna Međimurske županije</t>
  </si>
  <si>
    <t>Prihodi od pomoći</t>
  </si>
  <si>
    <t>2.1.</t>
  </si>
  <si>
    <t>2.2.</t>
  </si>
  <si>
    <t>2.3.</t>
  </si>
  <si>
    <t>2.4.</t>
  </si>
  <si>
    <t>Rashodi za materijal i energiju</t>
  </si>
  <si>
    <t>2.1.1.</t>
  </si>
  <si>
    <t>2.1.2.</t>
  </si>
  <si>
    <t>2.1.3.</t>
  </si>
  <si>
    <t>Rashodi za energiju i gorivo</t>
  </si>
  <si>
    <t>Rashodi za uredski i drugi materijal</t>
  </si>
  <si>
    <t>Rashodi za sitni inventar</t>
  </si>
  <si>
    <t>Rashodi za usluge</t>
  </si>
  <si>
    <t>2.2.1.</t>
  </si>
  <si>
    <t>2.2.2.</t>
  </si>
  <si>
    <t>2.2.3.</t>
  </si>
  <si>
    <t>2.2.4.</t>
  </si>
  <si>
    <t>Rashodi za usluge tekućeg i investicijskog održavanja</t>
  </si>
  <si>
    <t>Rashodi za komunalne usluge</t>
  </si>
  <si>
    <t>Rashodi za usluge telefona, interneta, pošte i sl.</t>
  </si>
  <si>
    <t>Rashodi za promidžbu i informiranje</t>
  </si>
  <si>
    <t>Rashodi za zdravstvene usluge</t>
  </si>
  <si>
    <t>Naknade troškova zaposlenima</t>
  </si>
  <si>
    <t>2.3.1.</t>
  </si>
  <si>
    <t>2.3.2.</t>
  </si>
  <si>
    <t>2.3.3.</t>
  </si>
  <si>
    <t>2.3.4.</t>
  </si>
  <si>
    <t>Naknade za prijevoz na posao i s posla</t>
  </si>
  <si>
    <t>Stručno usavršavanje zaposlenika</t>
  </si>
  <si>
    <t>Članarine</t>
  </si>
  <si>
    <t>Ostali rashodi</t>
  </si>
  <si>
    <t>Financijski rashodi</t>
  </si>
  <si>
    <t>II.</t>
  </si>
  <si>
    <t>I.</t>
  </si>
  <si>
    <t>Zakupnine i najamnine</t>
  </si>
  <si>
    <t>Naknade za rad predstavničkih i izvršnih tijela i sl.</t>
  </si>
  <si>
    <t>Premije osiguranja</t>
  </si>
  <si>
    <t>VRSTA RASHODA</t>
  </si>
  <si>
    <t>1.4.</t>
  </si>
  <si>
    <t>III.</t>
  </si>
  <si>
    <t>6.</t>
  </si>
  <si>
    <t>Službena putovanja</t>
  </si>
  <si>
    <t>Rashodi za nabavu neproizvedene imovine</t>
  </si>
  <si>
    <t>Rashodi za nabavu proizvedene dugotrajne imovine</t>
  </si>
  <si>
    <t>2.5.</t>
  </si>
  <si>
    <t>Građevinski objekti</t>
  </si>
  <si>
    <t>Postrojenja i oprema</t>
  </si>
  <si>
    <t>Prijevozna sredstva</t>
  </si>
  <si>
    <t>Knjige, umjetnička djela i ostale izložbene vrijednosti</t>
  </si>
  <si>
    <t>Rashodi za dodatna ulaganja na nefinancijskoj imovini</t>
  </si>
  <si>
    <t>PRORAČUN             MŽ</t>
  </si>
  <si>
    <t>DRŽAVNI PRORAČUN</t>
  </si>
  <si>
    <t>VLASTITI PRIHODI</t>
  </si>
  <si>
    <t>OSTALI PRIHODI</t>
  </si>
  <si>
    <t>UKUPNO</t>
  </si>
  <si>
    <t>Plaće za redovan rad</t>
  </si>
  <si>
    <t>Plaće za prekovremeni rad</t>
  </si>
  <si>
    <t>Ostali rashodi za zaposlene (jubilarne nagrade, darovi, otpremnine)</t>
  </si>
  <si>
    <t>Rashodi za materijal i dijelove za tekuće i invest. održavanje</t>
  </si>
  <si>
    <t>2.3.5.</t>
  </si>
  <si>
    <t>2.3.6.</t>
  </si>
  <si>
    <t>2.3.7.</t>
  </si>
  <si>
    <t>2.3.8.</t>
  </si>
  <si>
    <t>Napomena:</t>
  </si>
  <si>
    <t>Obrazac: ŠK-PR</t>
  </si>
  <si>
    <t xml:space="preserve">      (mjesto, datum)</t>
  </si>
  <si>
    <t>MP</t>
  </si>
  <si>
    <t>Plaće u naravi</t>
  </si>
  <si>
    <t>Naknade troškova osobama izvan radnog odnosa</t>
  </si>
  <si>
    <t>2.5.1.</t>
  </si>
  <si>
    <t>2.5.2.</t>
  </si>
  <si>
    <t>2.5.3.</t>
  </si>
  <si>
    <t>2.5.4.</t>
  </si>
  <si>
    <t>2.5.5.</t>
  </si>
  <si>
    <t>IZDACI ZA FINANCIJSKU IMOVINU I OTPLATE ZAJMOVA</t>
  </si>
  <si>
    <t>RAZLIKA (prihodi - rashodi i izdaci)</t>
  </si>
  <si>
    <t>Obrazac: ŠK-RAS</t>
  </si>
  <si>
    <t>1.5.</t>
  </si>
  <si>
    <t xml:space="preserve">   (mjesto, datum)</t>
  </si>
  <si>
    <t>__________________________</t>
  </si>
  <si>
    <t>Prihodi po posebnim propisima</t>
  </si>
  <si>
    <t>3.1.</t>
  </si>
  <si>
    <t>3.2.</t>
  </si>
  <si>
    <t>Donacije</t>
  </si>
  <si>
    <t>5.1.</t>
  </si>
  <si>
    <t>5.2.</t>
  </si>
  <si>
    <t>Plaće i naknade</t>
  </si>
  <si>
    <t>Ostali prihodi iz državnog proračuna</t>
  </si>
  <si>
    <t>6.1.</t>
  </si>
  <si>
    <t>6.2.</t>
  </si>
  <si>
    <t>Energenti</t>
  </si>
  <si>
    <t>Materijalni troškovi</t>
  </si>
  <si>
    <t>Prijevozni troškovi</t>
  </si>
  <si>
    <t>Hitne intervencije</t>
  </si>
  <si>
    <t>Materijal, dijelovi i usluge tekućeg i investicijskog održavanja</t>
  </si>
  <si>
    <t>Sufinanciranje smještaja učenika u učeničkom domu</t>
  </si>
  <si>
    <t>6.3.</t>
  </si>
  <si>
    <t>6.4.</t>
  </si>
  <si>
    <t>6.5.</t>
  </si>
  <si>
    <t>6.6.</t>
  </si>
  <si>
    <t>6.7.</t>
  </si>
  <si>
    <t>7.</t>
  </si>
  <si>
    <t>7.1.</t>
  </si>
  <si>
    <t>3.3.</t>
  </si>
  <si>
    <t>3.4.</t>
  </si>
  <si>
    <t>3.5.</t>
  </si>
  <si>
    <t>Autorski honorari</t>
  </si>
  <si>
    <t>Ugovori o djelu</t>
  </si>
  <si>
    <t>Ostali rashodi za intelektualne i osobne usluge</t>
  </si>
  <si>
    <t>2.3.9.</t>
  </si>
  <si>
    <t>2.3.10.</t>
  </si>
  <si>
    <t xml:space="preserve">    </t>
  </si>
  <si>
    <t xml:space="preserve">   Prihode od obavljanja vlastite djelatnosti svaka škola razrađuje po vrstama u skladu s ostvarenjem</t>
  </si>
  <si>
    <t>Porezi i doprinosi iz i na plaće</t>
  </si>
  <si>
    <t>2.1.4.</t>
  </si>
  <si>
    <t>Ostale naknade troškova zaposlenima</t>
  </si>
  <si>
    <t>Rashodi za računalne usluge</t>
  </si>
  <si>
    <t>2.3.11.</t>
  </si>
  <si>
    <t>Ostali nespomenuti rashodi poslovanja</t>
  </si>
  <si>
    <t>RASHODI POSLOVANJA (1+2+3+4)</t>
  </si>
  <si>
    <t>RASHODI ZA NABAVU I DODATNA ULAGANJA U NEFINANCIJSKU IMOVINU (1+2+3)</t>
  </si>
  <si>
    <t>Rashodi za zaposlene (1.1.+1.2.+1.3.+1.4.+1.5.)</t>
  </si>
  <si>
    <t>Materijalni rashodi (2.1.+2.2.+2.3.+2.4.+2.5.)</t>
  </si>
  <si>
    <t>UKUPNI RASHODI (I+II)</t>
  </si>
  <si>
    <t>UKUPNI RASHODI I IZDACI(I+II+III)</t>
  </si>
  <si>
    <t>UKUPNI PRIHODI (1+2+3+4+5+6+7+8)</t>
  </si>
  <si>
    <t>izleti</t>
  </si>
  <si>
    <t>OSNOVNA ŠKOLA STRAHONINEC</t>
  </si>
  <si>
    <t>ČAKOVEČKA 55, STRAHONINEC</t>
  </si>
  <si>
    <t>-</t>
  </si>
  <si>
    <t>Nabava časopisa</t>
  </si>
  <si>
    <t>Ostali nespomenuti prihodi</t>
  </si>
  <si>
    <t>8.1.</t>
  </si>
  <si>
    <t>Prihod za projekt Erasmus</t>
  </si>
  <si>
    <t xml:space="preserve"> </t>
  </si>
  <si>
    <t>Tekuće pomoći iz proračuna koji im nije nadležan</t>
  </si>
  <si>
    <t>Prihod za užinu - projekt "ŠKOLSKI OBROCI SVIMA"</t>
  </si>
  <si>
    <t xml:space="preserve">Prihodi od imovine </t>
  </si>
  <si>
    <t>Ulaganja u računalne programe</t>
  </si>
  <si>
    <t>9.1.</t>
  </si>
  <si>
    <t>9.2.</t>
  </si>
  <si>
    <t>9.3.</t>
  </si>
  <si>
    <t>Prihodi Općine</t>
  </si>
  <si>
    <t>Prihod za plaću asistenta</t>
  </si>
  <si>
    <t>7.2.</t>
  </si>
  <si>
    <t>7.3.</t>
  </si>
  <si>
    <t>63612 66314</t>
  </si>
  <si>
    <t>6.9.</t>
  </si>
  <si>
    <t>Prihod za povjerenstva, natjecanja</t>
  </si>
  <si>
    <t>6.8.</t>
  </si>
  <si>
    <t>8.</t>
  </si>
  <si>
    <t>Prihodi iz gradskog proračuna</t>
  </si>
  <si>
    <t>7.4.</t>
  </si>
  <si>
    <t>Prihod za školsku užinu - Općina</t>
  </si>
  <si>
    <t>638112-118</t>
  </si>
  <si>
    <t>Ostali prihodi Općine (filmska skupina,projekti)</t>
  </si>
  <si>
    <t>9.4.</t>
  </si>
  <si>
    <t>Najam dvorane</t>
  </si>
  <si>
    <t>Energetska obnova (pozajmica)</t>
  </si>
  <si>
    <t>Ostali prihodi iz proračuna Međimurske županije (tehnička podrška e-škole)</t>
  </si>
  <si>
    <t>Sufinanciranje produženog boravka - Općina</t>
  </si>
  <si>
    <t>Prihodi - Grad Čakovec (Sufinanciranje produženog boravka,Škola multimedije)</t>
  </si>
  <si>
    <t>7.5.</t>
  </si>
  <si>
    <t>Prihod za kupnju opreme - Općina</t>
  </si>
  <si>
    <t>6.10.</t>
  </si>
  <si>
    <t>ispiti znanja,natjecanja</t>
  </si>
  <si>
    <t>sufinanciranje produženog boravka - roditelji</t>
  </si>
  <si>
    <t>učenička zadruga</t>
  </si>
  <si>
    <t>9.5.</t>
  </si>
  <si>
    <t>Projekt "Školski praznici"</t>
  </si>
  <si>
    <t>6.11.</t>
  </si>
  <si>
    <t>Prihodi županije za osobne asistente - EU fondovi (90%)</t>
  </si>
  <si>
    <t>Prihodi županije za osobne asistente (10%)</t>
  </si>
  <si>
    <t>Užina djelatnika</t>
  </si>
  <si>
    <t>9.6.</t>
  </si>
  <si>
    <t>u razdoblju od siječnja do lipnja 2024. godine</t>
  </si>
  <si>
    <t>IZVJEŠĆE O OSTVARENIM RASHODIMA u razdoblju siječanj - lipanj 2024. godine</t>
  </si>
  <si>
    <t>Prihod od prodaje papira</t>
  </si>
  <si>
    <t xml:space="preserve">Ostali rashodi </t>
  </si>
  <si>
    <t>Strahoninec, 10.07.2024.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</si>
</sst>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 wrapText="1"/>
    </xf>
    <xf numFmtId="4" fontId="4" fillId="5" borderId="7" xfId="1" applyNumberFormat="1" applyFont="1" applyFill="1" applyBorder="1" applyAlignment="1">
      <alignment horizontal="center" vertical="center" wrapText="1"/>
    </xf>
    <xf numFmtId="4" fontId="4" fillId="5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vertical="center"/>
    </xf>
    <xf numFmtId="0" fontId="6" fillId="6" borderId="13" xfId="1" applyFont="1" applyFill="1" applyBorder="1" applyAlignment="1">
      <alignment horizontal="center" vertical="center"/>
    </xf>
    <xf numFmtId="4" fontId="6" fillId="6" borderId="14" xfId="1" applyNumberFormat="1" applyFont="1" applyFill="1" applyBorder="1" applyAlignment="1">
      <alignment vertical="center"/>
    </xf>
    <xf numFmtId="4" fontId="6" fillId="6" borderId="15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4" fontId="5" fillId="0" borderId="19" xfId="1" applyNumberFormat="1" applyFont="1" applyFill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2" xfId="1" applyNumberFormat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4" fontId="4" fillId="0" borderId="26" xfId="1" applyNumberFormat="1" applyFont="1" applyBorder="1" applyAlignment="1">
      <alignment vertical="center"/>
    </xf>
    <xf numFmtId="0" fontId="4" fillId="7" borderId="27" xfId="1" applyFont="1" applyFill="1" applyBorder="1" applyAlignment="1">
      <alignment vertical="center"/>
    </xf>
    <xf numFmtId="0" fontId="4" fillId="8" borderId="20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4" fontId="4" fillId="8" borderId="19" xfId="1" applyNumberFormat="1" applyFont="1" applyFill="1" applyBorder="1" applyAlignment="1">
      <alignment vertical="center"/>
    </xf>
    <xf numFmtId="4" fontId="4" fillId="8" borderId="1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4" fontId="5" fillId="0" borderId="19" xfId="1" applyNumberFormat="1" applyFont="1" applyBorder="1" applyAlignment="1">
      <alignment vertical="center"/>
    </xf>
    <xf numFmtId="0" fontId="4" fillId="7" borderId="10" xfId="1" applyFont="1" applyFill="1" applyBorder="1" applyAlignment="1">
      <alignment vertical="center"/>
    </xf>
    <xf numFmtId="0" fontId="4" fillId="8" borderId="28" xfId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4" fillId="8" borderId="0" xfId="1" applyFont="1" applyFill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0" fontId="5" fillId="7" borderId="27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4" fontId="5" fillId="0" borderId="29" xfId="1" applyNumberFormat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5" fillId="0" borderId="31" xfId="1" applyFont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4" fontId="4" fillId="0" borderId="34" xfId="1" applyNumberFormat="1" applyFont="1" applyFill="1" applyBorder="1" applyAlignment="1">
      <alignment vertical="center"/>
    </xf>
    <xf numFmtId="4" fontId="4" fillId="0" borderId="32" xfId="1" applyNumberFormat="1" applyFont="1" applyFill="1" applyBorder="1" applyAlignment="1">
      <alignment vertical="center"/>
    </xf>
    <xf numFmtId="4" fontId="4" fillId="0" borderId="35" xfId="1" applyNumberFormat="1" applyFont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0" fontId="6" fillId="6" borderId="37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/>
    </xf>
    <xf numFmtId="4" fontId="6" fillId="6" borderId="38" xfId="1" applyNumberFormat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right" vertical="center" wrapText="1"/>
    </xf>
    <xf numFmtId="0" fontId="5" fillId="0" borderId="4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4" fontId="4" fillId="0" borderId="29" xfId="1" applyNumberFormat="1" applyFont="1" applyFill="1" applyBorder="1" applyAlignment="1">
      <alignment vertical="center"/>
    </xf>
    <xf numFmtId="0" fontId="5" fillId="5" borderId="43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3" fillId="5" borderId="44" xfId="1" applyFont="1" applyFill="1" applyBorder="1" applyAlignment="1">
      <alignment vertical="center"/>
    </xf>
    <xf numFmtId="0" fontId="3" fillId="5" borderId="45" xfId="1" applyFont="1" applyFill="1" applyBorder="1" applyAlignment="1">
      <alignment horizontal="center" vertical="center"/>
    </xf>
    <xf numFmtId="4" fontId="3" fillId="5" borderId="46" xfId="1" applyNumberFormat="1" applyFont="1" applyFill="1" applyBorder="1" applyAlignment="1">
      <alignment vertical="center"/>
    </xf>
    <xf numFmtId="0" fontId="6" fillId="6" borderId="47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 wrapText="1"/>
    </xf>
    <xf numFmtId="0" fontId="7" fillId="6" borderId="49" xfId="1" applyFont="1" applyFill="1" applyBorder="1" applyAlignment="1">
      <alignment horizontal="center" vertical="center"/>
    </xf>
    <xf numFmtId="4" fontId="7" fillId="6" borderId="50" xfId="1" applyNumberFormat="1" applyFont="1" applyFill="1" applyBorder="1" applyAlignment="1">
      <alignment vertical="center"/>
    </xf>
    <xf numFmtId="4" fontId="7" fillId="6" borderId="48" xfId="1" applyNumberFormat="1" applyFont="1" applyFill="1" applyBorder="1" applyAlignment="1">
      <alignment vertical="center"/>
    </xf>
    <xf numFmtId="4" fontId="7" fillId="6" borderId="49" xfId="1" applyNumberFormat="1" applyFont="1" applyFill="1" applyBorder="1" applyAlignment="1">
      <alignment vertical="center"/>
    </xf>
    <xf numFmtId="4" fontId="7" fillId="6" borderId="5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52" xfId="1" applyFont="1" applyFill="1" applyBorder="1" applyAlignment="1">
      <alignment vertical="center" wrapText="1"/>
    </xf>
    <xf numFmtId="0" fontId="7" fillId="0" borderId="52" xfId="1" applyFont="1" applyFill="1" applyBorder="1" applyAlignment="1">
      <alignment horizontal="center" vertical="center"/>
    </xf>
    <xf numFmtId="4" fontId="7" fillId="0" borderId="5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5" borderId="47" xfId="1" applyFont="1" applyFill="1" applyBorder="1" applyAlignment="1">
      <alignment vertical="center"/>
    </xf>
    <xf numFmtId="0" fontId="3" fillId="5" borderId="53" xfId="1" applyFont="1" applyFill="1" applyBorder="1" applyAlignment="1">
      <alignment horizontal="center" vertical="center"/>
    </xf>
    <xf numFmtId="4" fontId="3" fillId="5" borderId="50" xfId="1" applyNumberFormat="1" applyFont="1" applyFill="1" applyBorder="1" applyAlignment="1">
      <alignment vertical="center"/>
    </xf>
    <xf numFmtId="4" fontId="3" fillId="5" borderId="51" xfId="1" applyNumberFormat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3" borderId="47" xfId="1" applyFont="1" applyFill="1" applyBorder="1" applyAlignment="1">
      <alignment vertical="center"/>
    </xf>
    <xf numFmtId="0" fontId="3" fillId="3" borderId="48" xfId="1" applyFont="1" applyFill="1" applyBorder="1" applyAlignment="1">
      <alignment vertical="center"/>
    </xf>
    <xf numFmtId="4" fontId="3" fillId="3" borderId="50" xfId="1" applyNumberFormat="1" applyFont="1" applyFill="1" applyBorder="1" applyAlignment="1">
      <alignment vertical="center"/>
    </xf>
    <xf numFmtId="4" fontId="3" fillId="3" borderId="49" xfId="1" applyNumberFormat="1" applyFont="1" applyFill="1" applyBorder="1" applyAlignment="1">
      <alignment vertical="center"/>
    </xf>
    <xf numFmtId="4" fontId="3" fillId="3" borderId="5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4" borderId="47" xfId="1" applyFont="1" applyFill="1" applyBorder="1" applyAlignment="1">
      <alignment vertical="center"/>
    </xf>
    <xf numFmtId="0" fontId="3" fillId="4" borderId="48" xfId="1" applyFont="1" applyFill="1" applyBorder="1" applyAlignment="1">
      <alignment vertical="center"/>
    </xf>
    <xf numFmtId="4" fontId="3" fillId="4" borderId="50" xfId="1" applyNumberFormat="1" applyFont="1" applyFill="1" applyBorder="1" applyAlignment="1">
      <alignment vertical="center"/>
    </xf>
    <xf numFmtId="4" fontId="3" fillId="4" borderId="5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vertical="center"/>
    </xf>
    <xf numFmtId="0" fontId="3" fillId="5" borderId="55" xfId="0" applyFont="1" applyFill="1" applyBorder="1" applyAlignment="1">
      <alignment horizontal="center" vertical="center"/>
    </xf>
    <xf numFmtId="4" fontId="3" fillId="5" borderId="5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4" fontId="11" fillId="0" borderId="59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60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4" fontId="3" fillId="0" borderId="61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center" vertical="center"/>
    </xf>
    <xf numFmtId="4" fontId="3" fillId="0" borderId="60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3" fillId="0" borderId="6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60" xfId="0" applyFont="1" applyBorder="1" applyAlignment="1">
      <alignment horizontal="right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4" fontId="3" fillId="0" borderId="6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59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5" borderId="68" xfId="0" applyFont="1" applyFill="1" applyBorder="1" applyAlignment="1">
      <alignment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horizontal="right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left" vertical="center"/>
    </xf>
    <xf numFmtId="4" fontId="3" fillId="0" borderId="75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62" xfId="1" applyFont="1" applyFill="1" applyBorder="1" applyAlignment="1">
      <alignment vertical="center"/>
    </xf>
    <xf numFmtId="0" fontId="5" fillId="0" borderId="28" xfId="1" applyFont="1" applyFill="1" applyBorder="1" applyAlignment="1">
      <alignment horizontal="center" vertical="center"/>
    </xf>
    <xf numFmtId="4" fontId="5" fillId="0" borderId="72" xfId="1" applyNumberFormat="1" applyFont="1" applyFill="1" applyBorder="1" applyAlignment="1">
      <alignment vertical="center"/>
    </xf>
    <xf numFmtId="4" fontId="5" fillId="0" borderId="60" xfId="1" applyNumberFormat="1" applyFont="1" applyBorder="1" applyAlignment="1">
      <alignment vertical="center"/>
    </xf>
    <xf numFmtId="4" fontId="5" fillId="0" borderId="41" xfId="1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2" xfId="0" applyFont="1" applyBorder="1" applyAlignment="1">
      <alignment vertical="center"/>
    </xf>
    <xf numFmtId="3" fontId="3" fillId="0" borderId="5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1" fillId="0" borderId="72" xfId="0" applyNumberFormat="1" applyFont="1" applyBorder="1" applyAlignment="1">
      <alignment horizontal="center" vertical="center"/>
    </xf>
    <xf numFmtId="4" fontId="3" fillId="0" borderId="60" xfId="0" applyNumberFormat="1" applyFont="1" applyBorder="1" applyAlignment="1">
      <alignment horizontal="right" vertical="center"/>
    </xf>
    <xf numFmtId="0" fontId="3" fillId="0" borderId="7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4" fontId="3" fillId="0" borderId="66" xfId="0" applyNumberFormat="1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11" fillId="0" borderId="18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11" fillId="0" borderId="6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0" fillId="0" borderId="60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9" workbookViewId="0">
      <selection activeCell="A54" sqref="A54"/>
    </sheetView>
  </sheetViews>
  <sheetFormatPr defaultRowHeight="15" x14ac:dyDescent="0.2"/>
  <cols>
    <col min="1" max="1" width="3.7109375" style="164" customWidth="1"/>
    <col min="2" max="2" width="5" style="162" customWidth="1"/>
    <col min="3" max="3" width="45.85546875" style="155" customWidth="1"/>
    <col min="4" max="4" width="12.85546875" style="155" customWidth="1"/>
    <col min="5" max="5" width="18.7109375" style="155" customWidth="1"/>
    <col min="6" max="6" width="9.140625" style="155"/>
    <col min="7" max="7" width="11.5703125" style="155" customWidth="1"/>
    <col min="8" max="8" width="10" style="155" customWidth="1"/>
    <col min="9" max="10" width="9.140625" style="155"/>
    <col min="11" max="11" width="11.28515625" style="155" customWidth="1"/>
    <col min="12" max="16384" width="9.140625" style="155"/>
  </cols>
  <sheetData>
    <row r="1" spans="1:7" x14ac:dyDescent="0.2">
      <c r="A1" s="161" t="s">
        <v>144</v>
      </c>
      <c r="E1" s="163" t="s">
        <v>81</v>
      </c>
    </row>
    <row r="2" spans="1:7" x14ac:dyDescent="0.2">
      <c r="A2" s="161" t="s">
        <v>145</v>
      </c>
    </row>
    <row r="3" spans="1:7" ht="9.75" customHeight="1" x14ac:dyDescent="0.2">
      <c r="A3" s="161"/>
    </row>
    <row r="4" spans="1:7" ht="15.75" customHeight="1" x14ac:dyDescent="0.2">
      <c r="A4" s="264" t="s">
        <v>13</v>
      </c>
      <c r="B4" s="264"/>
      <c r="C4" s="264"/>
      <c r="D4" s="264"/>
      <c r="E4" s="264"/>
      <c r="F4" s="1"/>
    </row>
    <row r="5" spans="1:7" ht="18.75" customHeight="1" x14ac:dyDescent="0.2">
      <c r="A5" s="264" t="s">
        <v>192</v>
      </c>
      <c r="B5" s="264"/>
      <c r="C5" s="264"/>
      <c r="D5" s="264"/>
      <c r="E5" s="264"/>
      <c r="F5" s="1"/>
    </row>
    <row r="6" spans="1:7" ht="6.75" customHeight="1" thickBot="1" x14ac:dyDescent="0.25"/>
    <row r="7" spans="1:7" s="167" customFormat="1" ht="18.75" customHeight="1" thickTop="1" thickBot="1" x14ac:dyDescent="0.25">
      <c r="A7" s="160"/>
      <c r="B7" s="165"/>
      <c r="C7" s="221" t="s">
        <v>10</v>
      </c>
      <c r="D7" s="222" t="s">
        <v>5</v>
      </c>
      <c r="E7" s="223" t="s">
        <v>11</v>
      </c>
      <c r="F7" s="166"/>
    </row>
    <row r="8" spans="1:7" s="168" customFormat="1" ht="15" customHeight="1" thickBot="1" x14ac:dyDescent="0.25">
      <c r="A8" s="224" t="s">
        <v>0</v>
      </c>
      <c r="B8" s="170"/>
      <c r="C8" s="225" t="s">
        <v>17</v>
      </c>
      <c r="D8" s="172">
        <v>636.66300000000001</v>
      </c>
      <c r="E8" s="226">
        <f>SUM(E9:E9)</f>
        <v>0</v>
      </c>
      <c r="F8" s="166"/>
    </row>
    <row r="9" spans="1:7" s="168" customFormat="1" ht="15" customHeight="1" thickBot="1" x14ac:dyDescent="0.25">
      <c r="A9" s="231"/>
      <c r="B9" s="227" t="s">
        <v>6</v>
      </c>
      <c r="C9" s="228" t="s">
        <v>152</v>
      </c>
      <c r="D9" s="244" t="s">
        <v>163</v>
      </c>
      <c r="E9" s="233"/>
      <c r="F9" s="166"/>
    </row>
    <row r="10" spans="1:7" s="168" customFormat="1" ht="15" customHeight="1" thickBot="1" x14ac:dyDescent="0.25">
      <c r="A10" s="169" t="s">
        <v>1</v>
      </c>
      <c r="B10" s="170"/>
      <c r="C10" s="171" t="s">
        <v>154</v>
      </c>
      <c r="D10" s="172">
        <v>641</v>
      </c>
      <c r="E10" s="232">
        <v>10.24</v>
      </c>
      <c r="F10" s="166"/>
    </row>
    <row r="11" spans="1:7" s="168" customFormat="1" ht="15" customHeight="1" thickBot="1" x14ac:dyDescent="0.25">
      <c r="A11" s="224" t="s">
        <v>2</v>
      </c>
      <c r="B11" s="230"/>
      <c r="C11" s="229" t="s">
        <v>97</v>
      </c>
      <c r="D11" s="172">
        <v>652</v>
      </c>
      <c r="E11" s="226">
        <f>SUM(E12:E16)</f>
        <v>16400.5</v>
      </c>
      <c r="F11" s="166"/>
    </row>
    <row r="12" spans="1:7" s="167" customFormat="1" ht="15" customHeight="1" x14ac:dyDescent="0.2">
      <c r="A12" s="173"/>
      <c r="B12" s="176" t="s">
        <v>98</v>
      </c>
      <c r="C12" s="190" t="s">
        <v>143</v>
      </c>
      <c r="D12" s="177">
        <v>652642.64599999995</v>
      </c>
      <c r="E12" s="178">
        <v>1581</v>
      </c>
      <c r="F12" s="166"/>
    </row>
    <row r="13" spans="1:7" s="167" customFormat="1" ht="15" customHeight="1" x14ac:dyDescent="0.2">
      <c r="A13" s="173"/>
      <c r="B13" s="176" t="s">
        <v>99</v>
      </c>
      <c r="C13" s="190" t="s">
        <v>182</v>
      </c>
      <c r="D13" s="177">
        <v>6526419</v>
      </c>
      <c r="E13" s="178">
        <v>270</v>
      </c>
      <c r="F13" s="166"/>
      <c r="G13" s="192"/>
    </row>
    <row r="14" spans="1:7" s="167" customFormat="1" ht="15" customHeight="1" x14ac:dyDescent="0.2">
      <c r="A14" s="173"/>
      <c r="B14" s="176" t="s">
        <v>120</v>
      </c>
      <c r="C14" s="190" t="s">
        <v>183</v>
      </c>
      <c r="D14" s="177">
        <v>65264</v>
      </c>
      <c r="E14" s="178">
        <v>13664</v>
      </c>
      <c r="F14" s="166"/>
    </row>
    <row r="15" spans="1:7" s="167" customFormat="1" ht="15" customHeight="1" x14ac:dyDescent="0.2">
      <c r="A15" s="199"/>
      <c r="B15" s="196" t="s">
        <v>121</v>
      </c>
      <c r="C15" s="193" t="s">
        <v>147</v>
      </c>
      <c r="D15" s="194">
        <v>652645</v>
      </c>
      <c r="E15" s="195">
        <v>452.5</v>
      </c>
      <c r="F15" s="166"/>
    </row>
    <row r="16" spans="1:7" s="167" customFormat="1" ht="15" customHeight="1" thickBot="1" x14ac:dyDescent="0.25">
      <c r="A16" s="160"/>
      <c r="B16" s="254" t="s">
        <v>122</v>
      </c>
      <c r="C16" s="198" t="s">
        <v>184</v>
      </c>
      <c r="D16" s="177">
        <v>652649</v>
      </c>
      <c r="E16" s="197">
        <v>433</v>
      </c>
      <c r="F16" s="166"/>
    </row>
    <row r="17" spans="1:6" s="167" customFormat="1" ht="9.75" customHeight="1" thickBot="1" x14ac:dyDescent="0.25">
      <c r="A17" s="224" t="s">
        <v>3</v>
      </c>
      <c r="B17" s="170"/>
      <c r="C17" s="255" t="s">
        <v>100</v>
      </c>
      <c r="D17" s="172">
        <v>66313.663220000002</v>
      </c>
      <c r="E17" s="256">
        <v>0</v>
      </c>
      <c r="F17" s="166"/>
    </row>
    <row r="18" spans="1:6" s="168" customFormat="1" ht="15" customHeight="1" thickBot="1" x14ac:dyDescent="0.25">
      <c r="A18" s="224" t="s">
        <v>4</v>
      </c>
      <c r="B18" s="170"/>
      <c r="C18" s="243" t="s">
        <v>15</v>
      </c>
      <c r="D18" s="172">
        <v>636</v>
      </c>
      <c r="E18" s="226">
        <f>SUM(E19:E20)</f>
        <v>694266.65999999992</v>
      </c>
      <c r="F18" s="166"/>
    </row>
    <row r="19" spans="1:6" s="168" customFormat="1" ht="15" customHeight="1" x14ac:dyDescent="0.2">
      <c r="A19" s="173"/>
      <c r="B19" s="176" t="s">
        <v>101</v>
      </c>
      <c r="C19" s="201" t="s">
        <v>103</v>
      </c>
      <c r="D19" s="174">
        <v>6361</v>
      </c>
      <c r="E19" s="175">
        <v>636962.68999999994</v>
      </c>
      <c r="F19" s="166"/>
    </row>
    <row r="20" spans="1:6" s="167" customFormat="1" ht="15" customHeight="1" thickBot="1" x14ac:dyDescent="0.25">
      <c r="B20" s="246" t="s">
        <v>102</v>
      </c>
      <c r="C20" s="205" t="s">
        <v>104</v>
      </c>
      <c r="D20" s="220">
        <v>6361.6361999999999</v>
      </c>
      <c r="E20" s="247">
        <v>57303.97</v>
      </c>
      <c r="F20" s="166"/>
    </row>
    <row r="21" spans="1:6" ht="15" customHeight="1" thickBot="1" x14ac:dyDescent="0.25">
      <c r="A21" s="248" t="s">
        <v>57</v>
      </c>
      <c r="B21" s="249"/>
      <c r="C21" s="243" t="s">
        <v>16</v>
      </c>
      <c r="D21" s="250"/>
      <c r="E21" s="251">
        <f>SUM(E22:E32)</f>
        <v>52230.389999999992</v>
      </c>
      <c r="F21" s="162"/>
    </row>
    <row r="22" spans="1:6" s="1" customFormat="1" ht="15" customHeight="1" x14ac:dyDescent="0.2">
      <c r="A22" s="202"/>
      <c r="B22" s="200" t="s">
        <v>105</v>
      </c>
      <c r="C22" s="201" t="s">
        <v>107</v>
      </c>
      <c r="D22" s="180">
        <v>6711112</v>
      </c>
      <c r="E22" s="181">
        <v>22417.62</v>
      </c>
      <c r="F22" s="245"/>
    </row>
    <row r="23" spans="1:6" ht="15" customHeight="1" x14ac:dyDescent="0.2">
      <c r="A23" s="182"/>
      <c r="B23" s="183" t="s">
        <v>106</v>
      </c>
      <c r="C23" s="179" t="s">
        <v>108</v>
      </c>
      <c r="D23" s="216">
        <v>6711111</v>
      </c>
      <c r="E23" s="218">
        <v>14654</v>
      </c>
      <c r="F23" s="162"/>
    </row>
    <row r="24" spans="1:6" ht="15" customHeight="1" x14ac:dyDescent="0.2">
      <c r="A24" s="182"/>
      <c r="B24" s="183" t="s">
        <v>113</v>
      </c>
      <c r="C24" s="179" t="s">
        <v>109</v>
      </c>
      <c r="D24" s="163" t="s">
        <v>146</v>
      </c>
      <c r="E24" s="184">
        <v>0</v>
      </c>
      <c r="F24" s="162"/>
    </row>
    <row r="25" spans="1:6" ht="15" customHeight="1" x14ac:dyDescent="0.2">
      <c r="A25" s="182"/>
      <c r="B25" s="183" t="s">
        <v>114</v>
      </c>
      <c r="C25" s="179" t="s">
        <v>110</v>
      </c>
      <c r="D25" s="163" t="s">
        <v>146</v>
      </c>
      <c r="E25" s="184" t="s">
        <v>146</v>
      </c>
      <c r="F25" s="162"/>
    </row>
    <row r="26" spans="1:6" ht="12.75" customHeight="1" x14ac:dyDescent="0.2">
      <c r="A26" s="182"/>
      <c r="B26" s="183" t="s">
        <v>115</v>
      </c>
      <c r="C26" s="185" t="s">
        <v>111</v>
      </c>
      <c r="D26" s="216">
        <v>6711113</v>
      </c>
      <c r="E26" s="218">
        <v>8183</v>
      </c>
      <c r="F26" s="162"/>
    </row>
    <row r="27" spans="1:6" ht="23.25" customHeight="1" x14ac:dyDescent="0.2">
      <c r="A27" s="182"/>
      <c r="B27" s="183" t="s">
        <v>116</v>
      </c>
      <c r="C27" s="179" t="s">
        <v>112</v>
      </c>
      <c r="D27" s="163" t="s">
        <v>146</v>
      </c>
      <c r="E27" s="184" t="s">
        <v>146</v>
      </c>
      <c r="F27" s="162"/>
    </row>
    <row r="28" spans="1:6" ht="30.75" customHeight="1" x14ac:dyDescent="0.2">
      <c r="A28" s="203"/>
      <c r="B28" s="204" t="s">
        <v>117</v>
      </c>
      <c r="C28" s="261" t="s">
        <v>176</v>
      </c>
      <c r="D28" s="220">
        <v>671114</v>
      </c>
      <c r="E28" s="219"/>
      <c r="F28" s="162"/>
    </row>
    <row r="29" spans="1:6" ht="27" customHeight="1" x14ac:dyDescent="0.2">
      <c r="A29" s="266" t="s">
        <v>166</v>
      </c>
      <c r="B29" s="267"/>
      <c r="C29" s="185" t="s">
        <v>188</v>
      </c>
      <c r="D29" s="216">
        <v>6381212</v>
      </c>
      <c r="E29" s="217">
        <v>6098.2</v>
      </c>
      <c r="F29" s="162"/>
    </row>
    <row r="30" spans="1:6" ht="15" customHeight="1" x14ac:dyDescent="0.2">
      <c r="A30" s="259"/>
      <c r="B30" s="260" t="s">
        <v>164</v>
      </c>
      <c r="C30" s="257" t="s">
        <v>189</v>
      </c>
      <c r="D30" s="216">
        <v>6711116</v>
      </c>
      <c r="E30" s="217">
        <v>877.57</v>
      </c>
      <c r="F30" s="162"/>
    </row>
    <row r="31" spans="1:6" ht="15" customHeight="1" x14ac:dyDescent="0.2">
      <c r="A31" s="259"/>
      <c r="B31" s="263" t="s">
        <v>181</v>
      </c>
      <c r="C31" s="257" t="s">
        <v>175</v>
      </c>
      <c r="D31" s="216">
        <v>63812</v>
      </c>
      <c r="E31" s="217"/>
      <c r="F31" s="162"/>
    </row>
    <row r="32" spans="1:6" ht="15" customHeight="1" x14ac:dyDescent="0.2">
      <c r="A32" s="266" t="s">
        <v>187</v>
      </c>
      <c r="B32" s="268"/>
      <c r="C32" s="179" t="s">
        <v>165</v>
      </c>
      <c r="D32" s="216">
        <v>67112</v>
      </c>
      <c r="E32" s="217"/>
      <c r="F32" s="162"/>
    </row>
    <row r="33" spans="1:7" ht="15" customHeight="1" thickBot="1" x14ac:dyDescent="0.25">
      <c r="A33" s="206" t="s">
        <v>118</v>
      </c>
      <c r="B33" s="207"/>
      <c r="C33" s="208" t="s">
        <v>159</v>
      </c>
      <c r="D33" s="209"/>
      <c r="E33" s="210">
        <f>SUM(E34:E38)</f>
        <v>13687.5</v>
      </c>
      <c r="F33" s="162"/>
    </row>
    <row r="34" spans="1:7" s="1" customFormat="1" ht="15" customHeight="1" x14ac:dyDescent="0.2">
      <c r="A34" s="202"/>
      <c r="B34" s="200" t="s">
        <v>119</v>
      </c>
      <c r="C34" s="201" t="s">
        <v>160</v>
      </c>
      <c r="D34" s="180">
        <v>63613</v>
      </c>
      <c r="E34" s="181">
        <v>0</v>
      </c>
      <c r="F34" s="245"/>
    </row>
    <row r="35" spans="1:7" ht="15" customHeight="1" x14ac:dyDescent="0.2">
      <c r="A35" s="202"/>
      <c r="B35" s="200" t="s">
        <v>161</v>
      </c>
      <c r="C35" s="201" t="s">
        <v>180</v>
      </c>
      <c r="D35" s="180">
        <v>63623</v>
      </c>
      <c r="E35" s="181">
        <v>3847.5</v>
      </c>
      <c r="F35" s="162"/>
    </row>
    <row r="36" spans="1:7" ht="15" customHeight="1" x14ac:dyDescent="0.2">
      <c r="A36" s="202"/>
      <c r="B36" s="200" t="s">
        <v>162</v>
      </c>
      <c r="C36" s="201" t="s">
        <v>170</v>
      </c>
      <c r="D36" s="180">
        <v>636132</v>
      </c>
      <c r="E36" s="181"/>
      <c r="F36" s="162"/>
    </row>
    <row r="37" spans="1:7" ht="15" customHeight="1" x14ac:dyDescent="0.2">
      <c r="A37" s="202"/>
      <c r="B37" s="200" t="s">
        <v>169</v>
      </c>
      <c r="C37" s="201" t="s">
        <v>177</v>
      </c>
      <c r="D37" s="180">
        <v>636132</v>
      </c>
      <c r="E37" s="181">
        <v>9840</v>
      </c>
      <c r="F37" s="162"/>
    </row>
    <row r="38" spans="1:7" s="1" customFormat="1" ht="15" customHeight="1" x14ac:dyDescent="0.2">
      <c r="A38" s="202"/>
      <c r="B38" s="200" t="s">
        <v>179</v>
      </c>
      <c r="C38" s="201" t="s">
        <v>172</v>
      </c>
      <c r="D38" s="180">
        <v>63613.636229999996</v>
      </c>
      <c r="E38" s="181"/>
      <c r="F38" s="245"/>
      <c r="G38" s="253"/>
    </row>
    <row r="39" spans="1:7" ht="15" customHeight="1" thickBot="1" x14ac:dyDescent="0.25">
      <c r="A39" s="206" t="s">
        <v>167</v>
      </c>
      <c r="B39" s="207"/>
      <c r="C39" s="208" t="s">
        <v>168</v>
      </c>
      <c r="D39" s="209"/>
      <c r="E39" s="210">
        <f>E40</f>
        <v>5900</v>
      </c>
      <c r="F39" s="162"/>
    </row>
    <row r="40" spans="1:7" ht="30.75" customHeight="1" thickBot="1" x14ac:dyDescent="0.25">
      <c r="A40" s="202"/>
      <c r="B40" s="200" t="s">
        <v>149</v>
      </c>
      <c r="C40" s="262" t="s">
        <v>178</v>
      </c>
      <c r="D40" s="180">
        <v>63613.636229999996</v>
      </c>
      <c r="E40" s="181">
        <v>5900</v>
      </c>
      <c r="F40" s="162"/>
    </row>
    <row r="41" spans="1:7" ht="15" customHeight="1" x14ac:dyDescent="0.2">
      <c r="A41" s="211">
        <v>9</v>
      </c>
      <c r="B41" s="212"/>
      <c r="C41" s="213" t="s">
        <v>148</v>
      </c>
      <c r="D41" s="214"/>
      <c r="E41" s="215">
        <f>SUM(E42:E47)</f>
        <v>7437.8600000000006</v>
      </c>
      <c r="F41" s="162"/>
    </row>
    <row r="42" spans="1:7" ht="15" customHeight="1" x14ac:dyDescent="0.2">
      <c r="A42" s="258"/>
      <c r="B42" s="163" t="s">
        <v>156</v>
      </c>
      <c r="C42" s="257" t="s">
        <v>150</v>
      </c>
      <c r="D42" s="216" t="s">
        <v>171</v>
      </c>
      <c r="E42" s="217"/>
      <c r="F42" s="162"/>
    </row>
    <row r="43" spans="1:7" ht="15" customHeight="1" x14ac:dyDescent="0.2">
      <c r="A43" s="258"/>
      <c r="B43" s="163" t="s">
        <v>157</v>
      </c>
      <c r="C43" s="257" t="s">
        <v>190</v>
      </c>
      <c r="D43" s="216">
        <v>661510</v>
      </c>
      <c r="E43" s="217">
        <v>2427.25</v>
      </c>
      <c r="F43" s="162"/>
    </row>
    <row r="44" spans="1:7" ht="10.5" customHeight="1" x14ac:dyDescent="0.2">
      <c r="A44" s="258"/>
      <c r="B44" s="163" t="s">
        <v>158</v>
      </c>
      <c r="C44" s="257" t="s">
        <v>153</v>
      </c>
      <c r="D44" s="216">
        <v>6381211</v>
      </c>
      <c r="E44" s="252"/>
      <c r="F44" s="162"/>
    </row>
    <row r="45" spans="1:7" ht="10.5" customHeight="1" x14ac:dyDescent="0.2">
      <c r="A45" s="258"/>
      <c r="B45" s="163" t="s">
        <v>173</v>
      </c>
      <c r="C45" s="257" t="s">
        <v>194</v>
      </c>
      <c r="D45" s="216">
        <v>661512</v>
      </c>
      <c r="E45" s="217">
        <v>1.6</v>
      </c>
      <c r="F45" s="162"/>
    </row>
    <row r="46" spans="1:7" ht="10.5" customHeight="1" x14ac:dyDescent="0.2">
      <c r="A46" s="258"/>
      <c r="B46" s="163" t="s">
        <v>185</v>
      </c>
      <c r="C46" s="257" t="s">
        <v>186</v>
      </c>
      <c r="D46" s="216">
        <v>66312</v>
      </c>
      <c r="E46" s="217"/>
      <c r="F46" s="162"/>
    </row>
    <row r="47" spans="1:7" ht="10.5" customHeight="1" x14ac:dyDescent="0.2">
      <c r="A47" s="258"/>
      <c r="B47" s="163" t="s">
        <v>191</v>
      </c>
      <c r="C47" s="179" t="s">
        <v>174</v>
      </c>
      <c r="D47" s="216">
        <v>661511</v>
      </c>
      <c r="E47" s="217">
        <v>5009.01</v>
      </c>
      <c r="F47" s="162"/>
    </row>
    <row r="48" spans="1:7" s="1" customFormat="1" ht="15" customHeight="1" thickBot="1" x14ac:dyDescent="0.25">
      <c r="A48" s="160"/>
      <c r="B48" s="156"/>
      <c r="C48" s="157" t="s">
        <v>142</v>
      </c>
      <c r="D48" s="158"/>
      <c r="E48" s="159">
        <f>E8+E10+E11+E17+E18+E21+E33+E39+E41</f>
        <v>789933.14999999991</v>
      </c>
      <c r="F48" s="245"/>
    </row>
    <row r="49" spans="1:6" s="1" customFormat="1" ht="9" customHeight="1" thickTop="1" x14ac:dyDescent="0.2">
      <c r="A49" s="164"/>
      <c r="B49" s="162"/>
      <c r="C49" s="155"/>
      <c r="D49" s="155"/>
      <c r="E49" s="155"/>
      <c r="F49" s="242"/>
    </row>
    <row r="50" spans="1:6" s="1" customFormat="1" ht="15" customHeight="1" x14ac:dyDescent="0.2">
      <c r="A50" s="186" t="s">
        <v>80</v>
      </c>
      <c r="B50" s="187"/>
      <c r="C50" s="188"/>
      <c r="D50" s="188"/>
      <c r="E50" s="188"/>
    </row>
    <row r="51" spans="1:6" ht="12.75" customHeight="1" x14ac:dyDescent="0.2">
      <c r="A51" s="239" t="s">
        <v>129</v>
      </c>
      <c r="B51" s="240"/>
      <c r="C51" s="241"/>
      <c r="D51" s="239"/>
      <c r="E51" s="239"/>
    </row>
    <row r="52" spans="1:6" x14ac:dyDescent="0.2">
      <c r="A52" s="188" t="s">
        <v>128</v>
      </c>
      <c r="B52" s="187"/>
      <c r="D52" s="188"/>
      <c r="E52" s="188"/>
    </row>
    <row r="53" spans="1:6" x14ac:dyDescent="0.2">
      <c r="B53" s="187"/>
      <c r="C53" s="188"/>
      <c r="D53" s="265" t="s">
        <v>14</v>
      </c>
      <c r="E53" s="265"/>
    </row>
    <row r="54" spans="1:6" x14ac:dyDescent="0.2">
      <c r="A54" s="188" t="s">
        <v>196</v>
      </c>
      <c r="B54" s="188"/>
      <c r="D54" s="265" t="s">
        <v>96</v>
      </c>
      <c r="E54" s="265"/>
    </row>
    <row r="55" spans="1:6" x14ac:dyDescent="0.2">
      <c r="A55" s="189" t="s">
        <v>95</v>
      </c>
      <c r="C55" s="187"/>
    </row>
    <row r="57" spans="1:6" ht="12.75" customHeight="1" x14ac:dyDescent="0.2"/>
  </sheetData>
  <mergeCells count="6">
    <mergeCell ref="A4:E4"/>
    <mergeCell ref="D53:E53"/>
    <mergeCell ref="A5:E5"/>
    <mergeCell ref="D54:E54"/>
    <mergeCell ref="A29:B29"/>
    <mergeCell ref="A32:B32"/>
  </mergeCells>
  <phoneticPr fontId="1" type="noConversion"/>
  <pageMargins left="0.74803149606299213" right="0.74803149606299213" top="0.98425196850393704" bottom="0.7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7"/>
  <sheetViews>
    <sheetView topLeftCell="A31" workbookViewId="0">
      <selection activeCell="A71" sqref="A71"/>
    </sheetView>
  </sheetViews>
  <sheetFormatPr defaultRowHeight="12.75" x14ac:dyDescent="0.2"/>
  <cols>
    <col min="1" max="1" width="2.42578125" style="3" customWidth="1"/>
    <col min="2" max="2" width="5.5703125" style="3" customWidth="1"/>
    <col min="3" max="3" width="51.28515625" style="3" customWidth="1"/>
    <col min="4" max="4" width="8" style="3" customWidth="1"/>
    <col min="5" max="7" width="13.5703125" style="3" customWidth="1"/>
    <col min="8" max="8" width="13.5703125" style="5" customWidth="1"/>
    <col min="9" max="9" width="13.5703125" style="3" customWidth="1"/>
    <col min="10" max="16384" width="9.140625" style="3"/>
  </cols>
  <sheetData>
    <row r="1" spans="1:256" s="6" customFormat="1" x14ac:dyDescent="0.2">
      <c r="A1" s="2" t="s">
        <v>144</v>
      </c>
      <c r="B1" s="3"/>
      <c r="C1" s="3"/>
      <c r="D1" s="3"/>
      <c r="E1" s="3"/>
      <c r="F1" s="3"/>
      <c r="G1" s="3"/>
      <c r="H1" s="5"/>
      <c r="I1" s="4" t="s">
        <v>93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6" customFormat="1" x14ac:dyDescent="0.2">
      <c r="A2" s="2" t="s">
        <v>145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6" customFormat="1" x14ac:dyDescent="0.2">
      <c r="A3" s="2"/>
      <c r="B3" s="3"/>
      <c r="C3" s="3"/>
      <c r="D3" s="3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6" customFormat="1" ht="20.25" customHeight="1" x14ac:dyDescent="0.2">
      <c r="A4" s="3"/>
      <c r="B4" s="7"/>
      <c r="C4" s="269" t="s">
        <v>193</v>
      </c>
      <c r="D4" s="270"/>
      <c r="E4" s="270"/>
      <c r="F4" s="270"/>
      <c r="G4" s="270"/>
      <c r="H4" s="270"/>
      <c r="I4" s="27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6" customFormat="1" ht="13.5" thickBot="1" x14ac:dyDescent="0.25">
      <c r="A5" s="3"/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6" customFormat="1" ht="27" thickTop="1" thickBot="1" x14ac:dyDescent="0.25">
      <c r="A6" s="8"/>
      <c r="B6" s="9"/>
      <c r="C6" s="10" t="s">
        <v>54</v>
      </c>
      <c r="D6" s="11" t="s">
        <v>5</v>
      </c>
      <c r="E6" s="12" t="s">
        <v>67</v>
      </c>
      <c r="F6" s="13" t="s">
        <v>68</v>
      </c>
      <c r="G6" s="13" t="s">
        <v>69</v>
      </c>
      <c r="H6" s="14" t="s">
        <v>70</v>
      </c>
      <c r="I6" s="15" t="s">
        <v>71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6" customFormat="1" ht="13.5" thickTop="1" x14ac:dyDescent="0.2">
      <c r="A7" s="16" t="s">
        <v>50</v>
      </c>
      <c r="B7" s="17"/>
      <c r="C7" s="18" t="s">
        <v>136</v>
      </c>
      <c r="D7" s="19">
        <v>3</v>
      </c>
      <c r="E7" s="20">
        <f>E8+E14+E44+E45</f>
        <v>61592.36</v>
      </c>
      <c r="F7" s="20">
        <f t="shared" ref="F7:H7" si="0">F8+F14+F44+F45</f>
        <v>678071.91</v>
      </c>
      <c r="G7" s="20">
        <f t="shared" si="0"/>
        <v>2260.59</v>
      </c>
      <c r="H7" s="20">
        <f t="shared" si="0"/>
        <v>57249.090000000004</v>
      </c>
      <c r="I7" s="21">
        <f>SUM(E7:H7)</f>
        <v>799173.95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6" customFormat="1" x14ac:dyDescent="0.2">
      <c r="A8" s="22" t="s">
        <v>0</v>
      </c>
      <c r="B8" s="23"/>
      <c r="C8" s="24" t="s">
        <v>138</v>
      </c>
      <c r="D8" s="25">
        <v>31</v>
      </c>
      <c r="E8" s="26">
        <f>SUM(E9:E13)</f>
        <v>10276.14</v>
      </c>
      <c r="F8" s="27">
        <f>SUM(F9:F13)</f>
        <v>611125.49</v>
      </c>
      <c r="G8" s="28">
        <f>SUM(G9:G13)</f>
        <v>128.72999999999999</v>
      </c>
      <c r="H8" s="28">
        <f>SUM(H9:H13)</f>
        <v>28495.54</v>
      </c>
      <c r="I8" s="21">
        <f>SUM(E8:H8)</f>
        <v>650025.9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6" s="6" customFormat="1" x14ac:dyDescent="0.2">
      <c r="A9" s="29"/>
      <c r="B9" s="30" t="s">
        <v>6</v>
      </c>
      <c r="C9" s="31" t="s">
        <v>72</v>
      </c>
      <c r="D9" s="32"/>
      <c r="E9" s="33">
        <v>8134.02</v>
      </c>
      <c r="F9" s="34">
        <v>488714.02</v>
      </c>
      <c r="G9" s="35"/>
      <c r="H9" s="34">
        <v>23541.24</v>
      </c>
      <c r="I9" s="21">
        <f t="shared" ref="I9:I54" si="1">SUM(E9:H9)</f>
        <v>520389.28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6" customFormat="1" x14ac:dyDescent="0.2">
      <c r="A10" s="29"/>
      <c r="B10" s="30" t="s">
        <v>7</v>
      </c>
      <c r="C10" s="31" t="s">
        <v>84</v>
      </c>
      <c r="D10" s="32"/>
      <c r="E10" s="33"/>
      <c r="F10" s="34"/>
      <c r="G10" s="35"/>
      <c r="H10" s="34"/>
      <c r="I10" s="21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6" customFormat="1" x14ac:dyDescent="0.2">
      <c r="A11" s="29"/>
      <c r="B11" s="30" t="s">
        <v>8</v>
      </c>
      <c r="C11" s="31" t="s">
        <v>73</v>
      </c>
      <c r="D11" s="32"/>
      <c r="E11" s="33"/>
      <c r="F11" s="34">
        <v>17142.62</v>
      </c>
      <c r="G11" s="36">
        <v>110.5</v>
      </c>
      <c r="H11" s="34"/>
      <c r="I11" s="21">
        <f t="shared" si="1"/>
        <v>17253.12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6" customFormat="1" ht="25.5" x14ac:dyDescent="0.2">
      <c r="A12" s="29"/>
      <c r="B12" s="30" t="s">
        <v>55</v>
      </c>
      <c r="C12" s="37" t="s">
        <v>74</v>
      </c>
      <c r="D12" s="32"/>
      <c r="E12" s="33">
        <v>800</v>
      </c>
      <c r="F12" s="34">
        <v>22255.41</v>
      </c>
      <c r="G12" s="36"/>
      <c r="H12" s="34">
        <v>1060.0899999999999</v>
      </c>
      <c r="I12" s="21">
        <f t="shared" si="1"/>
        <v>24115.5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ht="13.5" thickBot="1" x14ac:dyDescent="0.25">
      <c r="A13" s="38"/>
      <c r="B13" s="39" t="s">
        <v>94</v>
      </c>
      <c r="C13" s="40" t="s">
        <v>130</v>
      </c>
      <c r="D13" s="41"/>
      <c r="E13" s="42">
        <v>1342.12</v>
      </c>
      <c r="F13" s="43">
        <v>83013.440000000002</v>
      </c>
      <c r="G13" s="44">
        <v>18.23</v>
      </c>
      <c r="H13" s="43">
        <v>3894.21</v>
      </c>
      <c r="I13" s="21">
        <f t="shared" si="1"/>
        <v>88268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6" customFormat="1" x14ac:dyDescent="0.2">
      <c r="A14" s="45" t="s">
        <v>1</v>
      </c>
      <c r="B14" s="46"/>
      <c r="C14" s="47" t="s">
        <v>139</v>
      </c>
      <c r="D14" s="48">
        <v>32</v>
      </c>
      <c r="E14" s="49">
        <f>E15+E20+E25+E37+E38</f>
        <v>50340.36</v>
      </c>
      <c r="F14" s="49">
        <f>F15+F20+F25+F37+F38</f>
        <v>66946.42</v>
      </c>
      <c r="G14" s="49">
        <f>G15+G20+G25+G37+G38</f>
        <v>2131.86</v>
      </c>
      <c r="H14" s="49">
        <f>H15+H20+H25+H37+H38</f>
        <v>28753.550000000003</v>
      </c>
      <c r="I14" s="21">
        <f>SUM(E14:H14)</f>
        <v>148172.19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6" s="6" customFormat="1" x14ac:dyDescent="0.2">
      <c r="A15" s="50"/>
      <c r="B15" s="51" t="s">
        <v>18</v>
      </c>
      <c r="C15" s="52" t="s">
        <v>39</v>
      </c>
      <c r="D15" s="53">
        <v>321</v>
      </c>
      <c r="E15" s="54">
        <f>SUM(E16:E19)</f>
        <v>6978.63</v>
      </c>
      <c r="F15" s="54">
        <f>SUM(F16:F19)</f>
        <v>20571.46</v>
      </c>
      <c r="G15" s="54">
        <f>SUM(G16:G19)</f>
        <v>0</v>
      </c>
      <c r="H15" s="54">
        <f>SUM(H16:H19)</f>
        <v>1838.06</v>
      </c>
      <c r="I15" s="21">
        <f t="shared" si="1"/>
        <v>29388.15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6" customFormat="1" x14ac:dyDescent="0.2">
      <c r="A16" s="45"/>
      <c r="B16" s="56" t="s">
        <v>23</v>
      </c>
      <c r="C16" s="57" t="s">
        <v>58</v>
      </c>
      <c r="D16" s="58"/>
      <c r="E16" s="33">
        <v>4855.37</v>
      </c>
      <c r="F16" s="34">
        <v>70</v>
      </c>
      <c r="G16" s="59"/>
      <c r="H16" s="34">
        <v>1290.92</v>
      </c>
      <c r="I16" s="21">
        <f t="shared" si="1"/>
        <v>6216.29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6" customFormat="1" x14ac:dyDescent="0.2">
      <c r="A17" s="45"/>
      <c r="B17" s="56" t="s">
        <v>24</v>
      </c>
      <c r="C17" s="57" t="s">
        <v>44</v>
      </c>
      <c r="D17" s="58"/>
      <c r="E17" s="33">
        <v>400.96</v>
      </c>
      <c r="F17" s="34">
        <v>20501.46</v>
      </c>
      <c r="G17" s="59"/>
      <c r="H17" s="34">
        <v>547.14</v>
      </c>
      <c r="I17" s="21">
        <f t="shared" si="1"/>
        <v>21449.559999999998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6" customFormat="1" x14ac:dyDescent="0.2">
      <c r="A18" s="45"/>
      <c r="B18" s="56" t="s">
        <v>25</v>
      </c>
      <c r="C18" s="57" t="s">
        <v>45</v>
      </c>
      <c r="D18" s="58"/>
      <c r="E18" s="33">
        <v>1053</v>
      </c>
      <c r="F18" s="34"/>
      <c r="G18" s="59"/>
      <c r="H18" s="34"/>
      <c r="I18" s="21">
        <f t="shared" si="1"/>
        <v>1053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6" customFormat="1" x14ac:dyDescent="0.2">
      <c r="A19" s="45"/>
      <c r="B19" s="191" t="s">
        <v>131</v>
      </c>
      <c r="C19" s="57" t="s">
        <v>132</v>
      </c>
      <c r="D19" s="58"/>
      <c r="E19" s="33">
        <v>669.3</v>
      </c>
      <c r="F19" s="34"/>
      <c r="G19" s="59"/>
      <c r="H19" s="34"/>
      <c r="I19" s="21">
        <f t="shared" si="1"/>
        <v>669.3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60"/>
      <c r="B20" s="61" t="s">
        <v>19</v>
      </c>
      <c r="C20" s="52" t="s">
        <v>22</v>
      </c>
      <c r="D20" s="53">
        <v>322</v>
      </c>
      <c r="E20" s="62">
        <f>SUM(E21:E24)</f>
        <v>29374.15</v>
      </c>
      <c r="F20" s="62">
        <f>SUM(F21:F24)</f>
        <v>43425.96</v>
      </c>
      <c r="G20" s="62">
        <f>SUM(G21:G24)</f>
        <v>2020.27</v>
      </c>
      <c r="H20" s="62">
        <f>SUM(H21:H24)</f>
        <v>5949.97</v>
      </c>
      <c r="I20" s="21">
        <f t="shared" si="1"/>
        <v>80770.350000000006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6" customFormat="1" x14ac:dyDescent="0.2">
      <c r="A21" s="63"/>
      <c r="B21" s="64" t="s">
        <v>30</v>
      </c>
      <c r="C21" s="57" t="s">
        <v>27</v>
      </c>
      <c r="D21" s="58"/>
      <c r="E21" s="33">
        <v>7510.62</v>
      </c>
      <c r="F21" s="34">
        <v>43425.96</v>
      </c>
      <c r="G21" s="59">
        <v>2020.27</v>
      </c>
      <c r="H21" s="34">
        <v>5949.97</v>
      </c>
      <c r="I21" s="21">
        <f t="shared" si="1"/>
        <v>58906.82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6" customFormat="1" x14ac:dyDescent="0.2">
      <c r="A22" s="63"/>
      <c r="B22" s="64" t="s">
        <v>31</v>
      </c>
      <c r="C22" s="57" t="s">
        <v>26</v>
      </c>
      <c r="D22" s="58"/>
      <c r="E22" s="33">
        <v>20528.560000000001</v>
      </c>
      <c r="F22" s="34"/>
      <c r="G22" s="59"/>
      <c r="H22" s="34"/>
      <c r="I22" s="21">
        <f t="shared" si="1"/>
        <v>20528.560000000001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6" customFormat="1" x14ac:dyDescent="0.2">
      <c r="A23" s="63"/>
      <c r="B23" s="64" t="s">
        <v>32</v>
      </c>
      <c r="C23" s="57" t="s">
        <v>75</v>
      </c>
      <c r="D23" s="58"/>
      <c r="E23" s="33">
        <v>1128.57</v>
      </c>
      <c r="F23" s="34"/>
      <c r="G23" s="59"/>
      <c r="H23" s="34"/>
      <c r="I23" s="21">
        <f t="shared" si="1"/>
        <v>1128.57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6" customFormat="1" x14ac:dyDescent="0.2">
      <c r="A24" s="63"/>
      <c r="B24" s="65" t="s">
        <v>33</v>
      </c>
      <c r="C24" s="57" t="s">
        <v>28</v>
      </c>
      <c r="D24" s="58"/>
      <c r="E24" s="33">
        <v>206.4</v>
      </c>
      <c r="F24" s="34"/>
      <c r="G24" s="59"/>
      <c r="H24" s="34"/>
      <c r="I24" s="21">
        <f t="shared" si="1"/>
        <v>206.4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6" customFormat="1" x14ac:dyDescent="0.2">
      <c r="A25" s="50"/>
      <c r="B25" s="66" t="s">
        <v>20</v>
      </c>
      <c r="C25" s="52" t="s">
        <v>29</v>
      </c>
      <c r="D25" s="53">
        <v>323</v>
      </c>
      <c r="E25" s="62">
        <f>SUM(E26:E36)</f>
        <v>10962.72</v>
      </c>
      <c r="F25" s="62">
        <f>SUM(F26:F36)</f>
        <v>0</v>
      </c>
      <c r="G25" s="62">
        <f>SUM(G26:G36)</f>
        <v>0</v>
      </c>
      <c r="H25" s="62">
        <f>SUM(H26:H36)</f>
        <v>0</v>
      </c>
      <c r="I25" s="21">
        <f t="shared" si="1"/>
        <v>10962.72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6" customFormat="1" x14ac:dyDescent="0.2">
      <c r="A26" s="67"/>
      <c r="B26" s="64" t="s">
        <v>40</v>
      </c>
      <c r="C26" s="57" t="s">
        <v>36</v>
      </c>
      <c r="D26" s="58"/>
      <c r="E26" s="33">
        <v>725.87</v>
      </c>
      <c r="F26" s="34"/>
      <c r="G26" s="59"/>
      <c r="H26" s="34"/>
      <c r="I26" s="21">
        <f t="shared" si="1"/>
        <v>725.87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6" customFormat="1" x14ac:dyDescent="0.2">
      <c r="A27" s="67"/>
      <c r="B27" s="64" t="s">
        <v>41</v>
      </c>
      <c r="C27" s="57" t="s">
        <v>34</v>
      </c>
      <c r="D27" s="58"/>
      <c r="E27" s="33">
        <v>2695.03</v>
      </c>
      <c r="F27" s="34"/>
      <c r="G27" s="59"/>
      <c r="H27" s="34"/>
      <c r="I27" s="21">
        <f t="shared" si="1"/>
        <v>2695.03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6" customFormat="1" x14ac:dyDescent="0.2">
      <c r="A28" s="67"/>
      <c r="B28" s="64" t="s">
        <v>42</v>
      </c>
      <c r="C28" s="57" t="s">
        <v>37</v>
      </c>
      <c r="D28" s="58"/>
      <c r="E28" s="33">
        <v>443.85</v>
      </c>
      <c r="F28" s="34"/>
      <c r="G28" s="59"/>
      <c r="H28" s="34"/>
      <c r="I28" s="21">
        <f t="shared" si="1"/>
        <v>443.85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6" customFormat="1" x14ac:dyDescent="0.2">
      <c r="A29" s="67"/>
      <c r="B29" s="64" t="s">
        <v>43</v>
      </c>
      <c r="C29" s="57" t="s">
        <v>35</v>
      </c>
      <c r="D29" s="58"/>
      <c r="E29" s="33">
        <v>2194.4</v>
      </c>
      <c r="F29" s="34"/>
      <c r="G29" s="59"/>
      <c r="H29" s="34"/>
      <c r="I29" s="21">
        <f t="shared" si="1"/>
        <v>2194.4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6" customFormat="1" x14ac:dyDescent="0.2">
      <c r="A30" s="67"/>
      <c r="B30" s="64" t="s">
        <v>76</v>
      </c>
      <c r="C30" s="57" t="s">
        <v>51</v>
      </c>
      <c r="D30" s="58"/>
      <c r="E30" s="33"/>
      <c r="F30" s="34"/>
      <c r="G30" s="59"/>
      <c r="H30" s="34"/>
      <c r="I30" s="21">
        <f t="shared" si="1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6" customFormat="1" x14ac:dyDescent="0.2">
      <c r="A31" s="67"/>
      <c r="B31" s="64" t="s">
        <v>77</v>
      </c>
      <c r="C31" s="57" t="s">
        <v>38</v>
      </c>
      <c r="D31" s="58"/>
      <c r="E31" s="33">
        <v>186.14</v>
      </c>
      <c r="F31" s="34"/>
      <c r="G31" s="59"/>
      <c r="H31" s="34"/>
      <c r="I31" s="21">
        <f t="shared" si="1"/>
        <v>186.14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6" customFormat="1" x14ac:dyDescent="0.2">
      <c r="A32" s="67"/>
      <c r="B32" s="64" t="s">
        <v>78</v>
      </c>
      <c r="C32" s="57" t="s">
        <v>123</v>
      </c>
      <c r="D32" s="58"/>
      <c r="E32" s="33"/>
      <c r="F32" s="34"/>
      <c r="G32" s="59"/>
      <c r="H32" s="34"/>
      <c r="I32" s="21">
        <f t="shared" si="1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6" customFormat="1" x14ac:dyDescent="0.2">
      <c r="A33" s="67"/>
      <c r="B33" s="64" t="s">
        <v>79</v>
      </c>
      <c r="C33" s="57" t="s">
        <v>124</v>
      </c>
      <c r="D33" s="58"/>
      <c r="E33" s="33">
        <v>21.45</v>
      </c>
      <c r="F33" s="34"/>
      <c r="G33" s="59"/>
      <c r="H33" s="34"/>
      <c r="I33" s="21">
        <f t="shared" si="1"/>
        <v>21.45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6" customFormat="1" x14ac:dyDescent="0.2">
      <c r="A34" s="67"/>
      <c r="B34" s="64" t="s">
        <v>126</v>
      </c>
      <c r="C34" s="57" t="s">
        <v>125</v>
      </c>
      <c r="D34" s="58"/>
      <c r="E34" s="33">
        <v>1262.5</v>
      </c>
      <c r="F34" s="34"/>
      <c r="G34" s="59"/>
      <c r="H34" s="34"/>
      <c r="I34" s="21">
        <f t="shared" si="1"/>
        <v>1262.5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6" customFormat="1" x14ac:dyDescent="0.2">
      <c r="A35" s="67"/>
      <c r="B35" s="64" t="s">
        <v>127</v>
      </c>
      <c r="C35" s="68" t="s">
        <v>133</v>
      </c>
      <c r="D35" s="58"/>
      <c r="E35" s="33">
        <v>1020.32</v>
      </c>
      <c r="F35" s="34"/>
      <c r="G35" s="59"/>
      <c r="H35" s="34"/>
      <c r="I35" s="21">
        <f t="shared" si="1"/>
        <v>1020.32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6" customFormat="1" x14ac:dyDescent="0.2">
      <c r="A36" s="67"/>
      <c r="B36" s="64" t="s">
        <v>134</v>
      </c>
      <c r="C36" s="68" t="s">
        <v>47</v>
      </c>
      <c r="D36" s="58"/>
      <c r="E36" s="33">
        <v>2413.16</v>
      </c>
      <c r="F36" s="69"/>
      <c r="G36" s="59"/>
      <c r="H36" s="69"/>
      <c r="I36" s="21">
        <f t="shared" si="1"/>
        <v>2413.16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6" customFormat="1" x14ac:dyDescent="0.2">
      <c r="A37" s="70"/>
      <c r="B37" s="61" t="s">
        <v>21</v>
      </c>
      <c r="C37" s="52" t="s">
        <v>85</v>
      </c>
      <c r="D37" s="53">
        <v>324</v>
      </c>
      <c r="E37" s="55">
        <v>0</v>
      </c>
      <c r="F37" s="55">
        <v>0</v>
      </c>
      <c r="G37" s="54">
        <v>0</v>
      </c>
      <c r="H37" s="55">
        <v>0</v>
      </c>
      <c r="I37" s="21">
        <f t="shared" si="1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6" customFormat="1" x14ac:dyDescent="0.2">
      <c r="A38" s="70"/>
      <c r="B38" s="61" t="s">
        <v>61</v>
      </c>
      <c r="C38" s="52" t="s">
        <v>135</v>
      </c>
      <c r="D38" s="53">
        <v>329</v>
      </c>
      <c r="E38" s="55">
        <f>SUM(E39:E43)</f>
        <v>3024.86</v>
      </c>
      <c r="F38" s="55">
        <f>SUM(F39:F43)</f>
        <v>2949</v>
      </c>
      <c r="G38" s="55">
        <f>SUM(G39:G43)</f>
        <v>111.59</v>
      </c>
      <c r="H38" s="55">
        <f>SUM(H39:H43)</f>
        <v>20965.52</v>
      </c>
      <c r="I38" s="21">
        <f t="shared" si="1"/>
        <v>27050.97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6" customFormat="1" x14ac:dyDescent="0.2">
      <c r="A39" s="67"/>
      <c r="B39" s="65" t="s">
        <v>86</v>
      </c>
      <c r="C39" s="57" t="s">
        <v>52</v>
      </c>
      <c r="D39" s="58"/>
      <c r="E39" s="33"/>
      <c r="F39" s="34"/>
      <c r="G39" s="59"/>
      <c r="H39" s="34"/>
      <c r="I39" s="21">
        <f t="shared" si="1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6" customFormat="1" x14ac:dyDescent="0.2">
      <c r="A40" s="67"/>
      <c r="B40" s="64" t="s">
        <v>87</v>
      </c>
      <c r="C40" s="57" t="s">
        <v>53</v>
      </c>
      <c r="D40" s="58"/>
      <c r="E40" s="33"/>
      <c r="F40" s="34"/>
      <c r="G40" s="59"/>
      <c r="H40" s="34"/>
      <c r="I40" s="21">
        <f t="shared" si="1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6" customFormat="1" x14ac:dyDescent="0.2">
      <c r="A41" s="67"/>
      <c r="B41" s="65" t="s">
        <v>88</v>
      </c>
      <c r="C41" s="57" t="s">
        <v>9</v>
      </c>
      <c r="D41" s="58"/>
      <c r="E41" s="33"/>
      <c r="F41" s="34"/>
      <c r="G41" s="59"/>
      <c r="H41" s="34"/>
      <c r="I41" s="21">
        <f t="shared" si="1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6" customFormat="1" x14ac:dyDescent="0.2">
      <c r="A42" s="67"/>
      <c r="B42" s="64" t="s">
        <v>89</v>
      </c>
      <c r="C42" s="57" t="s">
        <v>46</v>
      </c>
      <c r="D42" s="58"/>
      <c r="E42" s="33">
        <v>108.09</v>
      </c>
      <c r="F42" s="34"/>
      <c r="G42" s="59"/>
      <c r="H42" s="34">
        <v>25</v>
      </c>
      <c r="I42" s="21">
        <f t="shared" si="1"/>
        <v>133.09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6" customFormat="1" ht="13.5" thickBot="1" x14ac:dyDescent="0.25">
      <c r="A43" s="71"/>
      <c r="B43" s="72" t="s">
        <v>90</v>
      </c>
      <c r="C43" s="73" t="s">
        <v>47</v>
      </c>
      <c r="D43" s="74"/>
      <c r="E43" s="42">
        <v>2916.77</v>
      </c>
      <c r="F43" s="43">
        <v>2949</v>
      </c>
      <c r="G43" s="75">
        <v>111.59</v>
      </c>
      <c r="H43" s="43">
        <v>20940.52</v>
      </c>
      <c r="I43" s="21">
        <f t="shared" si="1"/>
        <v>26917.88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6" customFormat="1" ht="13.5" thickBot="1" x14ac:dyDescent="0.25">
      <c r="A44" s="76" t="s">
        <v>2</v>
      </c>
      <c r="B44" s="77"/>
      <c r="C44" s="78" t="s">
        <v>48</v>
      </c>
      <c r="D44" s="79">
        <v>34</v>
      </c>
      <c r="E44" s="80">
        <v>645.86</v>
      </c>
      <c r="F44" s="81"/>
      <c r="G44" s="82"/>
      <c r="H44" s="81"/>
      <c r="I44" s="21">
        <f t="shared" si="1"/>
        <v>645.86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6" customFormat="1" ht="13.5" thickBot="1" x14ac:dyDescent="0.25">
      <c r="A45" s="76" t="s">
        <v>3</v>
      </c>
      <c r="B45" s="77"/>
      <c r="C45" s="78" t="s">
        <v>195</v>
      </c>
      <c r="D45" s="79">
        <v>38</v>
      </c>
      <c r="E45" s="80">
        <v>330</v>
      </c>
      <c r="F45" s="81"/>
      <c r="G45" s="82"/>
      <c r="H45" s="81"/>
      <c r="I45" s="21">
        <f t="shared" si="1"/>
        <v>330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6" customFormat="1" ht="25.5" x14ac:dyDescent="0.2">
      <c r="A46" s="83" t="s">
        <v>49</v>
      </c>
      <c r="B46" s="84"/>
      <c r="C46" s="85" t="s">
        <v>137</v>
      </c>
      <c r="D46" s="86">
        <v>4</v>
      </c>
      <c r="E46" s="87">
        <f>E47+E48+E54</f>
        <v>759.25</v>
      </c>
      <c r="F46" s="87">
        <f>F47+F48+F54</f>
        <v>0</v>
      </c>
      <c r="G46" s="87">
        <f>G47+G48+G54</f>
        <v>0</v>
      </c>
      <c r="H46" s="87">
        <f>H47+H48+H54</f>
        <v>3847.5</v>
      </c>
      <c r="I46" s="21">
        <f t="shared" si="1"/>
        <v>4606.75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6" customFormat="1" x14ac:dyDescent="0.2">
      <c r="A47" s="88" t="s">
        <v>0</v>
      </c>
      <c r="B47" s="89"/>
      <c r="C47" s="90" t="s">
        <v>59</v>
      </c>
      <c r="D47" s="91">
        <v>41</v>
      </c>
      <c r="E47" s="26"/>
      <c r="F47" s="92"/>
      <c r="G47" s="93"/>
      <c r="H47" s="92"/>
      <c r="I47" s="21">
        <f t="shared" si="1"/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6" customFormat="1" x14ac:dyDescent="0.2">
      <c r="A48" s="94" t="s">
        <v>1</v>
      </c>
      <c r="B48" s="95"/>
      <c r="C48" s="90" t="s">
        <v>60</v>
      </c>
      <c r="D48" s="91">
        <v>42</v>
      </c>
      <c r="E48" s="27">
        <f>SUM(E49:E53)</f>
        <v>759.25</v>
      </c>
      <c r="F48" s="27">
        <f t="shared" ref="F48:H48" si="2">SUM(F49:F53)</f>
        <v>0</v>
      </c>
      <c r="G48" s="27">
        <f t="shared" si="2"/>
        <v>0</v>
      </c>
      <c r="H48" s="27">
        <f t="shared" si="2"/>
        <v>3847.5</v>
      </c>
      <c r="I48" s="21">
        <f t="shared" si="1"/>
        <v>4606.75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6" customFormat="1" x14ac:dyDescent="0.2">
      <c r="A49" s="94"/>
      <c r="B49" s="30" t="s">
        <v>18</v>
      </c>
      <c r="C49" s="96" t="s">
        <v>62</v>
      </c>
      <c r="D49" s="97"/>
      <c r="E49" s="33"/>
      <c r="F49" s="69"/>
      <c r="G49" s="35"/>
      <c r="H49" s="69"/>
      <c r="I49" s="21">
        <f t="shared" si="1"/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6" customFormat="1" x14ac:dyDescent="0.2">
      <c r="A50" s="94"/>
      <c r="B50" s="30" t="s">
        <v>19</v>
      </c>
      <c r="C50" s="96" t="s">
        <v>63</v>
      </c>
      <c r="D50" s="97"/>
      <c r="E50" s="33">
        <v>705.25</v>
      </c>
      <c r="F50" s="69"/>
      <c r="G50" s="35"/>
      <c r="H50" s="69">
        <v>3847.5</v>
      </c>
      <c r="I50" s="21">
        <f t="shared" si="1"/>
        <v>4552.75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6" customFormat="1" x14ac:dyDescent="0.2">
      <c r="A51" s="94"/>
      <c r="B51" s="30" t="s">
        <v>20</v>
      </c>
      <c r="C51" s="96" t="s">
        <v>64</v>
      </c>
      <c r="D51" s="97"/>
      <c r="E51" s="33"/>
      <c r="F51" s="69"/>
      <c r="G51" s="35"/>
      <c r="H51" s="69"/>
      <c r="I51" s="21">
        <f t="shared" si="1"/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6" customFormat="1" x14ac:dyDescent="0.2">
      <c r="A52" s="94"/>
      <c r="B52" s="30" t="s">
        <v>21</v>
      </c>
      <c r="C52" s="96" t="s">
        <v>65</v>
      </c>
      <c r="D52" s="97"/>
      <c r="E52" s="33">
        <v>54</v>
      </c>
      <c r="F52" s="69"/>
      <c r="G52" s="35"/>
      <c r="H52" s="69"/>
      <c r="I52" s="21">
        <f t="shared" si="1"/>
        <v>54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6" customFormat="1" x14ac:dyDescent="0.2">
      <c r="A53" s="234"/>
      <c r="B53" s="235" t="s">
        <v>61</v>
      </c>
      <c r="C53" s="96" t="s">
        <v>155</v>
      </c>
      <c r="D53" s="97"/>
      <c r="E53" s="236"/>
      <c r="F53" s="237"/>
      <c r="G53" s="238"/>
      <c r="H53" s="237"/>
      <c r="I53" s="2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6" customFormat="1" ht="12.75" customHeight="1" thickBot="1" x14ac:dyDescent="0.25">
      <c r="A54" s="98" t="s">
        <v>2</v>
      </c>
      <c r="B54" s="99"/>
      <c r="C54" s="100" t="s">
        <v>66</v>
      </c>
      <c r="D54" s="101">
        <v>45</v>
      </c>
      <c r="E54" s="102">
        <v>0</v>
      </c>
      <c r="F54" s="103">
        <v>0</v>
      </c>
      <c r="G54" s="104">
        <v>0</v>
      </c>
      <c r="H54" s="103"/>
      <c r="I54" s="21">
        <f t="shared" si="1"/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6" customFormat="1" ht="15.75" thickBot="1" x14ac:dyDescent="0.25">
      <c r="A55" s="105"/>
      <c r="B55" s="106"/>
      <c r="C55" s="107" t="s">
        <v>140</v>
      </c>
      <c r="D55" s="108"/>
      <c r="E55" s="109">
        <f>E7+E46</f>
        <v>62351.61</v>
      </c>
      <c r="F55" s="109">
        <f>F7+F46</f>
        <v>678071.91</v>
      </c>
      <c r="G55" s="109">
        <f>G7+G46</f>
        <v>2260.59</v>
      </c>
      <c r="H55" s="109">
        <f>H7+H46</f>
        <v>61096.590000000004</v>
      </c>
      <c r="I55" s="109">
        <f>I7+I46</f>
        <v>803780.7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19" customFormat="1" ht="16.5" thickTop="1" thickBot="1" x14ac:dyDescent="0.25">
      <c r="A56" s="110" t="s">
        <v>56</v>
      </c>
      <c r="B56" s="111"/>
      <c r="C56" s="112" t="s">
        <v>91</v>
      </c>
      <c r="D56" s="113">
        <v>5</v>
      </c>
      <c r="E56" s="114"/>
      <c r="F56" s="114"/>
      <c r="G56" s="115"/>
      <c r="H56" s="116"/>
      <c r="I56" s="117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</row>
    <row r="57" spans="1:256" s="119" customFormat="1" ht="16.5" thickTop="1" thickBot="1" x14ac:dyDescent="0.25">
      <c r="A57" s="120"/>
      <c r="B57" s="121"/>
      <c r="C57" s="122"/>
      <c r="D57" s="123"/>
      <c r="E57" s="124"/>
      <c r="F57" s="124"/>
      <c r="G57" s="124"/>
      <c r="H57" s="124"/>
      <c r="I57" s="124"/>
      <c r="J57" s="125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s="6" customFormat="1" ht="19.5" customHeight="1" thickTop="1" thickBot="1" x14ac:dyDescent="0.25">
      <c r="A58" s="126"/>
      <c r="B58" s="127"/>
      <c r="C58" s="128" t="s">
        <v>141</v>
      </c>
      <c r="D58" s="129"/>
      <c r="E58" s="130">
        <f>E55</f>
        <v>62351.61</v>
      </c>
      <c r="F58" s="130">
        <f>F55</f>
        <v>678071.91</v>
      </c>
      <c r="G58" s="130">
        <f>G55</f>
        <v>2260.59</v>
      </c>
      <c r="H58" s="130">
        <f>H55</f>
        <v>61096.590000000004</v>
      </c>
      <c r="I58" s="131">
        <f>SUM(E58:H58)</f>
        <v>803780.7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6" customFormat="1" ht="14.25" thickTop="1" thickBot="1" x14ac:dyDescent="0.25">
      <c r="A59" s="3"/>
      <c r="B59" s="3"/>
      <c r="C59" s="3"/>
      <c r="D59" s="3"/>
      <c r="E59" s="132"/>
      <c r="F59" s="5"/>
      <c r="G59" s="3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6" customFormat="1" ht="19.5" customHeight="1" thickTop="1" thickBot="1" x14ac:dyDescent="0.25">
      <c r="A60" s="133"/>
      <c r="B60" s="127"/>
      <c r="C60" s="134" t="s">
        <v>12</v>
      </c>
      <c r="D60" s="135"/>
      <c r="E60" s="136">
        <v>52230.39</v>
      </c>
      <c r="F60" s="136">
        <v>694266.66</v>
      </c>
      <c r="G60" s="136">
        <v>7448.1</v>
      </c>
      <c r="H60" s="137">
        <v>35988</v>
      </c>
      <c r="I60" s="138">
        <f>SUM(E60:H60)</f>
        <v>789933.15</v>
      </c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139"/>
      <c r="HY60" s="139"/>
      <c r="HZ60" s="139"/>
      <c r="IA60" s="139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139"/>
      <c r="IM60" s="139"/>
      <c r="IN60" s="139"/>
      <c r="IO60" s="139"/>
      <c r="IP60" s="139"/>
      <c r="IQ60" s="139"/>
      <c r="IR60" s="139"/>
      <c r="IS60" s="139"/>
      <c r="IT60" s="139"/>
      <c r="IU60" s="139"/>
      <c r="IV60" s="139"/>
    </row>
    <row r="61" spans="1:256" s="6" customFormat="1" ht="16.5" thickTop="1" thickBot="1" x14ac:dyDescent="0.25">
      <c r="A61" s="133"/>
      <c r="B61" s="127"/>
      <c r="C61" s="127"/>
      <c r="D61" s="127"/>
      <c r="E61" s="140"/>
      <c r="F61" s="141"/>
      <c r="G61" s="142"/>
      <c r="H61" s="141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</row>
    <row r="62" spans="1:256" s="6" customFormat="1" ht="19.5" customHeight="1" thickTop="1" thickBot="1" x14ac:dyDescent="0.25">
      <c r="A62" s="143"/>
      <c r="B62" s="127"/>
      <c r="C62" s="144" t="s">
        <v>92</v>
      </c>
      <c r="D62" s="145"/>
      <c r="E62" s="146">
        <f>E60-E58</f>
        <v>-10121.220000000001</v>
      </c>
      <c r="F62" s="146">
        <f>F60-F58</f>
        <v>16194.75</v>
      </c>
      <c r="G62" s="146">
        <f t="shared" ref="G62:H62" si="3">G60-G58</f>
        <v>5187.51</v>
      </c>
      <c r="H62" s="146">
        <f t="shared" si="3"/>
        <v>-25108.590000000004</v>
      </c>
      <c r="I62" s="147">
        <f>I60-I58</f>
        <v>-13847.54999999993</v>
      </c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</row>
    <row r="63" spans="1:256" s="6" customFormat="1" ht="15.75" thickTop="1" x14ac:dyDescent="0.2">
      <c r="A63" s="143"/>
      <c r="B63" s="127"/>
      <c r="C63" s="127"/>
      <c r="D63" s="127"/>
      <c r="E63" s="127"/>
      <c r="F63" s="127"/>
      <c r="G63" s="142"/>
      <c r="H63" s="141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</row>
    <row r="64" spans="1:256" s="6" customFormat="1" ht="15" x14ac:dyDescent="0.2">
      <c r="A64" s="148"/>
      <c r="B64" s="127"/>
      <c r="C64" s="127"/>
      <c r="D64" s="127"/>
      <c r="E64" s="127"/>
      <c r="F64" s="127"/>
      <c r="G64" s="142"/>
      <c r="H64" s="141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</row>
    <row r="65" spans="1:256" s="6" customFormat="1" ht="15" x14ac:dyDescent="0.2">
      <c r="A65" s="149"/>
      <c r="B65"/>
      <c r="C65"/>
      <c r="D65"/>
      <c r="E65" s="127"/>
      <c r="F65" s="127"/>
      <c r="G65" s="142"/>
      <c r="H65" s="1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</row>
    <row r="66" spans="1:256" s="6" customFormat="1" ht="15" x14ac:dyDescent="0.2">
      <c r="A66" s="149"/>
      <c r="B66" t="s">
        <v>151</v>
      </c>
      <c r="C66"/>
      <c r="D66"/>
      <c r="E66" s="127"/>
      <c r="F66" s="127"/>
      <c r="G66" s="142"/>
      <c r="H66" s="1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  <c r="HQ66" s="139"/>
      <c r="HR66" s="139"/>
      <c r="HS66" s="139"/>
      <c r="HT66" s="139"/>
      <c r="HU66" s="139"/>
      <c r="HV66" s="139"/>
      <c r="HW66" s="139"/>
      <c r="HX66" s="139"/>
      <c r="HY66" s="139"/>
      <c r="HZ66" s="139"/>
      <c r="IA66" s="139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</row>
    <row r="67" spans="1:256" s="6" customFormat="1" x14ac:dyDescent="0.2">
      <c r="A67" s="149"/>
      <c r="B67" s="150"/>
      <c r="C67" s="151"/>
      <c r="D67" s="150"/>
      <c r="E67" s="150"/>
      <c r="F67" s="150"/>
      <c r="G67" s="150"/>
      <c r="H67" s="13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6" customFormat="1" x14ac:dyDescent="0.2">
      <c r="A68" s="143"/>
      <c r="B68" s="150"/>
      <c r="C68" s="3"/>
      <c r="D68" s="150"/>
      <c r="E68" s="150"/>
      <c r="F68" s="150"/>
      <c r="G68" s="150"/>
      <c r="H68" s="271" t="s">
        <v>14</v>
      </c>
      <c r="I68" s="27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6" customFormat="1" x14ac:dyDescent="0.2">
      <c r="A69" s="150"/>
      <c r="B69" s="150"/>
      <c r="C69" s="150"/>
      <c r="D69" s="150"/>
      <c r="E69" s="152" t="s">
        <v>83</v>
      </c>
      <c r="F69" s="150"/>
      <c r="G69" s="150"/>
      <c r="H69" s="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6" customFormat="1" x14ac:dyDescent="0.2">
      <c r="A70" s="150" t="s">
        <v>196</v>
      </c>
      <c r="B70" s="150"/>
      <c r="C70" s="150"/>
      <c r="D70" s="150"/>
      <c r="E70" s="3"/>
      <c r="F70" s="150"/>
      <c r="G70" s="150"/>
      <c r="H70" s="153"/>
      <c r="I70" s="15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6" customFormat="1" x14ac:dyDescent="0.2">
      <c r="A71" s="150" t="s">
        <v>82</v>
      </c>
      <c r="B71" s="150"/>
      <c r="C71" s="150"/>
      <c r="D71" s="150"/>
      <c r="E71" s="150"/>
      <c r="F71" s="150"/>
      <c r="G71" s="150"/>
      <c r="H71" s="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6" customFormat="1" x14ac:dyDescent="0.2">
      <c r="A72" s="150"/>
      <c r="B72" s="150"/>
      <c r="C72" s="150"/>
      <c r="D72" s="150"/>
      <c r="E72" s="150"/>
      <c r="F72" s="150"/>
      <c r="G72" s="150"/>
      <c r="H72" s="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6" customFormat="1" x14ac:dyDescent="0.2">
      <c r="A73" s="150"/>
      <c r="B73" s="150"/>
      <c r="C73" s="150"/>
      <c r="D73" s="150"/>
      <c r="E73" s="150"/>
      <c r="F73" s="150"/>
      <c r="G73" s="150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6" customFormat="1" x14ac:dyDescent="0.2">
      <c r="A74" s="150"/>
      <c r="B74" s="150"/>
      <c r="C74" s="150"/>
      <c r="D74" s="150"/>
      <c r="E74" s="150"/>
      <c r="F74" s="150"/>
      <c r="G74" s="150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6" customFormat="1" x14ac:dyDescent="0.2">
      <c r="A75" s="150"/>
      <c r="B75" s="3"/>
      <c r="C75" s="3"/>
      <c r="D75" s="150"/>
      <c r="E75" s="150"/>
      <c r="F75" s="150"/>
      <c r="G75" s="150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6" customFormat="1" x14ac:dyDescent="0.2">
      <c r="A76" s="150"/>
      <c r="B76" s="3"/>
      <c r="C76" s="3"/>
      <c r="D76" s="150"/>
      <c r="E76" s="150"/>
      <c r="F76" s="150"/>
      <c r="G76" s="150"/>
      <c r="H76" s="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6" customFormat="1" x14ac:dyDescent="0.2">
      <c r="A77" s="3"/>
      <c r="B77" s="3"/>
      <c r="C77" s="3"/>
      <c r="D77" s="150"/>
      <c r="E77" s="150"/>
      <c r="F77" s="150"/>
      <c r="G77" s="150"/>
      <c r="H77" s="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</sheetData>
  <mergeCells count="2">
    <mergeCell ref="C4:I4"/>
    <mergeCell ref="H68:I68"/>
  </mergeCells>
  <pageMargins left="0.59055118110236227" right="0.62992125984251968" top="0.51181102362204722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SK-PR</vt:lpstr>
      <vt:lpstr>SK-RAS</vt:lpstr>
      <vt:lpstr>'SK-RAS'!Ispis_naslova</vt:lpstr>
    </vt:vector>
  </TitlesOfParts>
  <Company>Zupanija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racunovodstvo os str</cp:lastModifiedBy>
  <cp:lastPrinted>2024-07-10T07:03:09Z</cp:lastPrinted>
  <dcterms:created xsi:type="dcterms:W3CDTF">2009-09-29T11:29:53Z</dcterms:created>
  <dcterms:modified xsi:type="dcterms:W3CDTF">2024-07-10T07:30:05Z</dcterms:modified>
</cp:coreProperties>
</file>