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60" windowWidth="19440" windowHeight="7905"/>
  </bookViews>
  <sheets>
    <sheet name="SK-PR" sheetId="3" r:id="rId1"/>
    <sheet name="SK-RAS" sheetId="6" r:id="rId2"/>
  </sheets>
  <definedNames>
    <definedName name="_xlnm.Print_Titles" localSheetId="1">'SK-RAS'!$6:$6</definedName>
  </definedNames>
  <calcPr calcId="145621"/>
</workbook>
</file>

<file path=xl/calcChain.xml><?xml version="1.0" encoding="utf-8"?>
<calcChain xmlns="http://schemas.openxmlformats.org/spreadsheetml/2006/main">
  <c r="E7" i="6" l="1"/>
  <c r="I46" i="6"/>
  <c r="E30" i="3" l="1"/>
  <c r="E49" i="6" l="1"/>
  <c r="E52" i="3" l="1"/>
  <c r="E57" i="3" l="1"/>
  <c r="E11" i="3"/>
  <c r="F38" i="6" l="1"/>
  <c r="E36" i="3" l="1"/>
  <c r="E47" i="3" l="1"/>
  <c r="E47" i="6" l="1"/>
  <c r="H8" i="6"/>
  <c r="I61" i="6"/>
  <c r="F25" i="6"/>
  <c r="G25" i="6"/>
  <c r="H25" i="6"/>
  <c r="E25" i="6"/>
  <c r="G38" i="6"/>
  <c r="H38" i="6"/>
  <c r="E38" i="6"/>
  <c r="F49" i="6"/>
  <c r="F47" i="6" s="1"/>
  <c r="G49" i="6"/>
  <c r="H49" i="6"/>
  <c r="H47" i="6" s="1"/>
  <c r="G8" i="6"/>
  <c r="F8" i="6"/>
  <c r="E8" i="6"/>
  <c r="F20" i="6"/>
  <c r="G20" i="6"/>
  <c r="H20" i="6"/>
  <c r="E20" i="6"/>
  <c r="F15" i="6"/>
  <c r="G15" i="6"/>
  <c r="H15" i="6"/>
  <c r="E15" i="6"/>
  <c r="I48" i="6"/>
  <c r="I50" i="6"/>
  <c r="I51" i="6"/>
  <c r="I52" i="6"/>
  <c r="I53" i="6"/>
  <c r="I55" i="6"/>
  <c r="I40" i="6"/>
  <c r="I41" i="6"/>
  <c r="I42" i="6"/>
  <c r="I43" i="6"/>
  <c r="I44" i="6"/>
  <c r="I45" i="6"/>
  <c r="I9" i="6"/>
  <c r="I10" i="6"/>
  <c r="I11" i="6"/>
  <c r="I12" i="6"/>
  <c r="I13" i="6"/>
  <c r="I16" i="6"/>
  <c r="I17" i="6"/>
  <c r="I18" i="6"/>
  <c r="I19" i="6"/>
  <c r="I21" i="6"/>
  <c r="I22" i="6"/>
  <c r="I23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9" i="6"/>
  <c r="E14" i="6" l="1"/>
  <c r="H14" i="6"/>
  <c r="H7" i="6" s="1"/>
  <c r="E66" i="3"/>
  <c r="I49" i="6"/>
  <c r="F14" i="6"/>
  <c r="F7" i="6" s="1"/>
  <c r="G14" i="6"/>
  <c r="G7" i="6" s="1"/>
  <c r="I20" i="6"/>
  <c r="I38" i="6"/>
  <c r="I25" i="6"/>
  <c r="I15" i="6"/>
  <c r="I8" i="6"/>
  <c r="G47" i="6"/>
  <c r="I47" i="6" s="1"/>
  <c r="F56" i="6" l="1"/>
  <c r="F59" i="6" s="1"/>
  <c r="F63" i="6" s="1"/>
  <c r="H56" i="6"/>
  <c r="H59" i="6" s="1"/>
  <c r="H63" i="6" s="1"/>
  <c r="I14" i="6"/>
  <c r="E56" i="6"/>
  <c r="E59" i="6" s="1"/>
  <c r="G56" i="6"/>
  <c r="G59" i="6" s="1"/>
  <c r="G63" i="6" s="1"/>
  <c r="I7" i="6" l="1"/>
  <c r="I56" i="6" s="1"/>
  <c r="I59" i="6"/>
  <c r="I63" i="6" s="1"/>
  <c r="E63" i="6"/>
</calcChain>
</file>

<file path=xl/sharedStrings.xml><?xml version="1.0" encoding="utf-8"?>
<sst xmlns="http://schemas.openxmlformats.org/spreadsheetml/2006/main" count="257" uniqueCount="233">
  <si>
    <t>1.</t>
  </si>
  <si>
    <t>2.</t>
  </si>
  <si>
    <t>3.</t>
  </si>
  <si>
    <t>4.</t>
  </si>
  <si>
    <t>5.</t>
  </si>
  <si>
    <t>KONTO</t>
  </si>
  <si>
    <t>1.1.</t>
  </si>
  <si>
    <t>1.2.</t>
  </si>
  <si>
    <t>1.3.</t>
  </si>
  <si>
    <t>Reprezentacija</t>
  </si>
  <si>
    <t>VRSTA PRIHODA</t>
  </si>
  <si>
    <t>IZNOS</t>
  </si>
  <si>
    <t>UKUPNI PRIHODI</t>
  </si>
  <si>
    <t xml:space="preserve">IZVJEŠĆE O OSTVARENIM PRIHODIMA </t>
  </si>
  <si>
    <t>Ravnatelj:</t>
  </si>
  <si>
    <t>Prihodi iz državnog proračuna</t>
  </si>
  <si>
    <t>Prihodi iz proračuna Međimurske županije</t>
  </si>
  <si>
    <t>Prihodi od pomoći</t>
  </si>
  <si>
    <t>2.1.</t>
  </si>
  <si>
    <t>2.2.</t>
  </si>
  <si>
    <t>2.3.</t>
  </si>
  <si>
    <t>2.4.</t>
  </si>
  <si>
    <t>Rashodi za materijal i energiju</t>
  </si>
  <si>
    <t>2.1.1.</t>
  </si>
  <si>
    <t>2.1.2.</t>
  </si>
  <si>
    <t>2.1.3.</t>
  </si>
  <si>
    <t>Rashodi za energiju i gorivo</t>
  </si>
  <si>
    <t>Rashodi za uredski i drugi materijal</t>
  </si>
  <si>
    <t>Rashodi za sitni inventar</t>
  </si>
  <si>
    <t>Rashodi za usluge</t>
  </si>
  <si>
    <t>2.2.1.</t>
  </si>
  <si>
    <t>2.2.2.</t>
  </si>
  <si>
    <t>2.2.3.</t>
  </si>
  <si>
    <t>2.2.4.</t>
  </si>
  <si>
    <t>Rashodi za usluge tekućeg i investicijskog održavanja</t>
  </si>
  <si>
    <t>Rashodi za komunalne usluge</t>
  </si>
  <si>
    <t>Rashodi za usluge telefona, interneta, pošte i sl.</t>
  </si>
  <si>
    <t>Rashodi za promidžbu i informiranje</t>
  </si>
  <si>
    <t>Rashodi za zdravstvene usluge</t>
  </si>
  <si>
    <t>Naknade troškova zaposlenima</t>
  </si>
  <si>
    <t>2.3.1.</t>
  </si>
  <si>
    <t>2.3.2.</t>
  </si>
  <si>
    <t>2.3.3.</t>
  </si>
  <si>
    <t>2.3.4.</t>
  </si>
  <si>
    <t>Naknade za prijevoz na posao i s posla</t>
  </si>
  <si>
    <t>Stručno usavršavanje zaposlenika</t>
  </si>
  <si>
    <t>Članarine</t>
  </si>
  <si>
    <t>Ostali rashodi</t>
  </si>
  <si>
    <t>Financijski rashodi</t>
  </si>
  <si>
    <t>II.</t>
  </si>
  <si>
    <t>I.</t>
  </si>
  <si>
    <t>Zakupnine i najamnine</t>
  </si>
  <si>
    <t>Naknade za rad predstavničkih i izvršnih tijela i sl.</t>
  </si>
  <si>
    <t>Premije osiguranja</t>
  </si>
  <si>
    <t>VRSTA RASHODA</t>
  </si>
  <si>
    <t>1.4.</t>
  </si>
  <si>
    <t>III.</t>
  </si>
  <si>
    <t>6.</t>
  </si>
  <si>
    <t>Službena putovanja</t>
  </si>
  <si>
    <t>Rashodi za nabavu neproizvedene imovine</t>
  </si>
  <si>
    <t>Rashodi za nabavu proizvedene dugotrajne imovine</t>
  </si>
  <si>
    <t>2.5.</t>
  </si>
  <si>
    <t>Građevinski objekti</t>
  </si>
  <si>
    <t>Postrojenja i oprema</t>
  </si>
  <si>
    <t>Prijevozna sredstva</t>
  </si>
  <si>
    <t>Knjige, umjetnička djela i ostale izložbene vrijednosti</t>
  </si>
  <si>
    <t>Rashodi za dodatna ulaganja na nefinancijskoj imovini</t>
  </si>
  <si>
    <t>PRORAČUN             MŽ</t>
  </si>
  <si>
    <t>DRŽAVNI PRORAČUN</t>
  </si>
  <si>
    <t>VLASTITI PRIHODI</t>
  </si>
  <si>
    <t>OSTALI PRIHODI</t>
  </si>
  <si>
    <t>UKUPNO</t>
  </si>
  <si>
    <t>Plaće za redovan rad</t>
  </si>
  <si>
    <t>Plaće za prekovremeni rad</t>
  </si>
  <si>
    <t>Ostali rashodi za zaposlene (jubilarne nagrade, darovi, otpremnine)</t>
  </si>
  <si>
    <t>Rashodi za materijal i dijelove za tekuće i invest. održavanje</t>
  </si>
  <si>
    <t>2.3.5.</t>
  </si>
  <si>
    <t>2.3.6.</t>
  </si>
  <si>
    <t>2.3.7.</t>
  </si>
  <si>
    <t>2.3.8.</t>
  </si>
  <si>
    <t>Napomena:</t>
  </si>
  <si>
    <t>Obrazac: ŠK-PR</t>
  </si>
  <si>
    <t xml:space="preserve">      (mjesto, datum)</t>
  </si>
  <si>
    <t>MP</t>
  </si>
  <si>
    <t>Plaće u naravi</t>
  </si>
  <si>
    <t>Naknade troškova osobama izvan radnog odnosa</t>
  </si>
  <si>
    <t>2.5.1.</t>
  </si>
  <si>
    <t>2.5.2.</t>
  </si>
  <si>
    <t>2.5.3.</t>
  </si>
  <si>
    <t>2.5.4.</t>
  </si>
  <si>
    <t>2.5.5.</t>
  </si>
  <si>
    <t>Ostali rashodi poslovanja</t>
  </si>
  <si>
    <t>IZDACI ZA FINANCIJSKU IMOVINU I OTPLATE ZAJMOVA</t>
  </si>
  <si>
    <t>RAZLIKA (prihodi - rashodi i izdaci)</t>
  </si>
  <si>
    <t>Obrazac: ŠK-RAS</t>
  </si>
  <si>
    <t>1.5.</t>
  </si>
  <si>
    <t xml:space="preserve">   (mjesto, datum)</t>
  </si>
  <si>
    <t>__________________________</t>
  </si>
  <si>
    <t>Prihodi po posebnim propisima</t>
  </si>
  <si>
    <t>3.1.</t>
  </si>
  <si>
    <t>3.2.</t>
  </si>
  <si>
    <t>Donacije</t>
  </si>
  <si>
    <t>5.1.</t>
  </si>
  <si>
    <t>5.2.</t>
  </si>
  <si>
    <t>Plaće i naknade</t>
  </si>
  <si>
    <t>Ostali prihodi iz državnog proračuna</t>
  </si>
  <si>
    <t>6.1.</t>
  </si>
  <si>
    <t>6.2.</t>
  </si>
  <si>
    <t>Energenti</t>
  </si>
  <si>
    <t>Materijalni troškovi</t>
  </si>
  <si>
    <t>Prijevozni troškovi</t>
  </si>
  <si>
    <t>Materijal, dijelovi i usluge tekućeg i investicijskog održavanja</t>
  </si>
  <si>
    <t>6.3.</t>
  </si>
  <si>
    <t>6.4.</t>
  </si>
  <si>
    <t>6.5.</t>
  </si>
  <si>
    <t>6.6.</t>
  </si>
  <si>
    <t>6.7.</t>
  </si>
  <si>
    <t>Ostali prihodi iz proračuna Međimurske županije</t>
  </si>
  <si>
    <t>7.</t>
  </si>
  <si>
    <t>7.1.</t>
  </si>
  <si>
    <t>3.3.</t>
  </si>
  <si>
    <t>3.4.</t>
  </si>
  <si>
    <t>3.5.</t>
  </si>
  <si>
    <t>3.6.</t>
  </si>
  <si>
    <t>3.7.</t>
  </si>
  <si>
    <t>Autorski honorari</t>
  </si>
  <si>
    <t>Ugovori o djelu</t>
  </si>
  <si>
    <t>Ostali rashodi za intelektualne i osobne usluge</t>
  </si>
  <si>
    <t>2.3.9.</t>
  </si>
  <si>
    <t>2.3.10.</t>
  </si>
  <si>
    <t xml:space="preserve">    </t>
  </si>
  <si>
    <t xml:space="preserve">   Prihode od obavljanja vlastite djelatnosti svaka škola razrađuje po vrstama u skladu s ostvarenjem</t>
  </si>
  <si>
    <t>Porezi i doprinosi iz i na plaće</t>
  </si>
  <si>
    <t>2.1.4.</t>
  </si>
  <si>
    <t>Ostale naknade troškova zaposlenima</t>
  </si>
  <si>
    <t>Rashodi za računalne usluge</t>
  </si>
  <si>
    <t>2.3.11.</t>
  </si>
  <si>
    <t>Ostali nespomenuti rashodi poslovanja</t>
  </si>
  <si>
    <t>RASHODI POSLOVANJA (1+2+3+4)</t>
  </si>
  <si>
    <t>RASHODI ZA NABAVU I DODATNA ULAGANJA U NEFINANCIJSKU IMOVINU (1+2+3)</t>
  </si>
  <si>
    <t>Rashodi za zaposlene (1.1.+1.2.+1.3.+1.4.+1.5.)</t>
  </si>
  <si>
    <t>Materijalni rashodi (2.1.+2.2.+2.3.+2.4.+2.5.)</t>
  </si>
  <si>
    <t>UKUPNI RASHODI (I+II)</t>
  </si>
  <si>
    <t>UKUPNI RASHODI I IZDACI(I+II+III)</t>
  </si>
  <si>
    <t>UKUPNI PRIHODI (1+2+3+4+5+6+7+8)</t>
  </si>
  <si>
    <t>nabava udžbenika</t>
  </si>
  <si>
    <t>osiguranje</t>
  </si>
  <si>
    <t>smještaj i prehrana učenika u učeničkom domu</t>
  </si>
  <si>
    <t>ostali nespomenuti prihodi</t>
  </si>
  <si>
    <t>OSNOVNA ŠKOLA STRAHONINEC</t>
  </si>
  <si>
    <t>ČAKOVEČKA 55, STRAHONINEC</t>
  </si>
  <si>
    <t>-</t>
  </si>
  <si>
    <t>3.8.</t>
  </si>
  <si>
    <t>Pomoć ŠSD "VIHOR"</t>
  </si>
  <si>
    <t>3.9.</t>
  </si>
  <si>
    <t>Nabava časopisa</t>
  </si>
  <si>
    <t>3.10.</t>
  </si>
  <si>
    <t>Pomoć školskoj knjižnici</t>
  </si>
  <si>
    <t>3.11.</t>
  </si>
  <si>
    <t>3.12.</t>
  </si>
  <si>
    <t>3.13.</t>
  </si>
  <si>
    <t>Ostali nespomenuti prihodi</t>
  </si>
  <si>
    <t>8.1.</t>
  </si>
  <si>
    <t>Prihod za projekt Erasmus</t>
  </si>
  <si>
    <t xml:space="preserve"> </t>
  </si>
  <si>
    <t>3.14.</t>
  </si>
  <si>
    <t>Školski list "KLOPOTEC"</t>
  </si>
  <si>
    <t>ispiti znanja</t>
  </si>
  <si>
    <t>Prihod za užinu - projekt "ŠKOLSKI OBROCI SVIMA"</t>
  </si>
  <si>
    <t xml:space="preserve">Prihodi od imovine </t>
  </si>
  <si>
    <t>Ulaganja u računalne programe</t>
  </si>
  <si>
    <t>9.1.</t>
  </si>
  <si>
    <t>9.2.</t>
  </si>
  <si>
    <t>9.3.</t>
  </si>
  <si>
    <t>Prihodi Općine</t>
  </si>
  <si>
    <t>Prihod za plaću asistenta</t>
  </si>
  <si>
    <t>7.2.</t>
  </si>
  <si>
    <t>7.3.</t>
  </si>
  <si>
    <t>6.9.</t>
  </si>
  <si>
    <t>Prihod za povjerenstva, natjecanja</t>
  </si>
  <si>
    <t>6.8.</t>
  </si>
  <si>
    <t>8.</t>
  </si>
  <si>
    <t>Prihodi iz gradskog proračuna</t>
  </si>
  <si>
    <t>7.4.</t>
  </si>
  <si>
    <t>5.3.</t>
  </si>
  <si>
    <t>9.4.</t>
  </si>
  <si>
    <t>3.15.</t>
  </si>
  <si>
    <t>Uplata šteta</t>
  </si>
  <si>
    <t>9.5.</t>
  </si>
  <si>
    <t>Najam dvorane</t>
  </si>
  <si>
    <t>9.6.</t>
  </si>
  <si>
    <t>Užina djelatnika</t>
  </si>
  <si>
    <t>Prihod za rad stručnjaka - E škole</t>
  </si>
  <si>
    <t>6.10.</t>
  </si>
  <si>
    <t>Pozajmica za energetsku obnovu</t>
  </si>
  <si>
    <t>Prihod Općine Strahoninec - užina</t>
  </si>
  <si>
    <t>Prihod za "Shemu mlijeka i voća"</t>
  </si>
  <si>
    <t>školska kuhinja(učenici)</t>
  </si>
  <si>
    <t>3.16.</t>
  </si>
  <si>
    <t>Sufinanciranje produženog boravka-roditelji</t>
  </si>
  <si>
    <t>Sufinanciranje produženog boravka-MZO</t>
  </si>
  <si>
    <t>9.7.</t>
  </si>
  <si>
    <t>8.3.</t>
  </si>
  <si>
    <t>8.2.</t>
  </si>
  <si>
    <t>Sufinanciranje produženog boravka - Općina Strahoninec</t>
  </si>
  <si>
    <t>Sufinanciranje produženog boravka - Grad Čakovec</t>
  </si>
  <si>
    <t>Sufinanciranje drugih obrazovnih materijala</t>
  </si>
  <si>
    <t>8.4.</t>
  </si>
  <si>
    <t>9.8.</t>
  </si>
  <si>
    <t>Tekuće pomoći - Mjere HZZ (mjera pripravništva)</t>
  </si>
  <si>
    <t>prijevoz učenika</t>
  </si>
  <si>
    <t>3.17.</t>
  </si>
  <si>
    <t>Projekt "Školski praznici"</t>
  </si>
  <si>
    <t>povjerenstva,natjecanja (uplata drugih škola)</t>
  </si>
  <si>
    <t>Sufinanciranje užine - Grad Čakovec</t>
  </si>
  <si>
    <t>Učenička zadruga</t>
  </si>
  <si>
    <t>Tekuće pomoći i kapitalne pomoći</t>
  </si>
  <si>
    <t>5.4.</t>
  </si>
  <si>
    <t>Prihod za troškove prehrane učenika</t>
  </si>
  <si>
    <t>Ostali prihodi Općine (filmska skupina,projekti,oprema i sl.)</t>
  </si>
  <si>
    <t>Ostali prihodi-Grad Čakovec (Škola multimedije,oprema)</t>
  </si>
  <si>
    <t>Prihodi županije za osobne asistente - EU fondovi (90% sufinanciranje)</t>
  </si>
  <si>
    <t>Prihod za plaću asistenta (10% sufinanciranje)</t>
  </si>
  <si>
    <t>ulaznice,izleti</t>
  </si>
  <si>
    <t>6631 6632</t>
  </si>
  <si>
    <t>u razdoblju od siječnja do prosinca 2024. godine</t>
  </si>
  <si>
    <t>IZVJEŠĆE O OSTVARENIM RASHODIMA u razdoblju siječanj - prosinac 2024. godine</t>
  </si>
  <si>
    <t>Strahoninec, 24.01.2025.</t>
  </si>
  <si>
    <t>5.5.</t>
  </si>
  <si>
    <t>Prihod za energetsku obnovu</t>
  </si>
  <si>
    <t>638113-118</t>
  </si>
  <si>
    <t>Prihod-Crveni križ, Caritas</t>
  </si>
  <si>
    <t>6711118-9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</si>
</sst>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 wrapText="1"/>
    </xf>
    <xf numFmtId="4" fontId="4" fillId="5" borderId="7" xfId="1" applyNumberFormat="1" applyFont="1" applyFill="1" applyBorder="1" applyAlignment="1">
      <alignment horizontal="center" vertical="center" wrapText="1"/>
    </xf>
    <xf numFmtId="4" fontId="4" fillId="5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vertical="center"/>
    </xf>
    <xf numFmtId="0" fontId="6" fillId="6" borderId="13" xfId="1" applyFont="1" applyFill="1" applyBorder="1" applyAlignment="1">
      <alignment horizontal="center" vertical="center"/>
    </xf>
    <xf numFmtId="4" fontId="6" fillId="6" borderId="14" xfId="1" applyNumberFormat="1" applyFont="1" applyFill="1" applyBorder="1" applyAlignment="1">
      <alignment vertical="center"/>
    </xf>
    <xf numFmtId="4" fontId="6" fillId="6" borderId="15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4" fontId="5" fillId="0" borderId="19" xfId="1" applyNumberFormat="1" applyFont="1" applyFill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2" xfId="1" applyNumberFormat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4" fontId="4" fillId="0" borderId="26" xfId="1" applyNumberFormat="1" applyFont="1" applyBorder="1" applyAlignment="1">
      <alignment vertical="center"/>
    </xf>
    <xf numFmtId="0" fontId="4" fillId="7" borderId="27" xfId="1" applyFont="1" applyFill="1" applyBorder="1" applyAlignment="1">
      <alignment vertical="center"/>
    </xf>
    <xf numFmtId="0" fontId="4" fillId="8" borderId="20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4" fontId="4" fillId="8" borderId="19" xfId="1" applyNumberFormat="1" applyFont="1" applyFill="1" applyBorder="1" applyAlignment="1">
      <alignment vertical="center"/>
    </xf>
    <xf numFmtId="4" fontId="4" fillId="8" borderId="1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4" fontId="5" fillId="0" borderId="19" xfId="1" applyNumberFormat="1" applyFont="1" applyBorder="1" applyAlignment="1">
      <alignment vertical="center"/>
    </xf>
    <xf numFmtId="0" fontId="4" fillId="7" borderId="10" xfId="1" applyFont="1" applyFill="1" applyBorder="1" applyAlignment="1">
      <alignment vertical="center"/>
    </xf>
    <xf numFmtId="0" fontId="4" fillId="8" borderId="28" xfId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4" fillId="8" borderId="0" xfId="1" applyFont="1" applyFill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0" fontId="5" fillId="7" borderId="27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4" fontId="5" fillId="0" borderId="29" xfId="1" applyNumberFormat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5" fillId="0" borderId="31" xfId="1" applyFont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4" fontId="4" fillId="0" borderId="34" xfId="1" applyNumberFormat="1" applyFont="1" applyFill="1" applyBorder="1" applyAlignment="1">
      <alignment vertical="center"/>
    </xf>
    <xf numFmtId="4" fontId="4" fillId="0" borderId="32" xfId="1" applyNumberFormat="1" applyFont="1" applyFill="1" applyBorder="1" applyAlignment="1">
      <alignment vertical="center"/>
    </xf>
    <xf numFmtId="4" fontId="4" fillId="0" borderId="35" xfId="1" applyNumberFormat="1" applyFont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0" fontId="6" fillId="6" borderId="37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/>
    </xf>
    <xf numFmtId="4" fontId="6" fillId="6" borderId="38" xfId="1" applyNumberFormat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right" vertical="center" wrapText="1"/>
    </xf>
    <xf numFmtId="0" fontId="5" fillId="0" borderId="4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4" fontId="4" fillId="0" borderId="29" xfId="1" applyNumberFormat="1" applyFont="1" applyFill="1" applyBorder="1" applyAlignment="1">
      <alignment vertical="center"/>
    </xf>
    <xf numFmtId="0" fontId="5" fillId="5" borderId="43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3" fillId="5" borderId="44" xfId="1" applyFont="1" applyFill="1" applyBorder="1" applyAlignment="1">
      <alignment vertical="center"/>
    </xf>
    <xf numFmtId="0" fontId="3" fillId="5" borderId="45" xfId="1" applyFont="1" applyFill="1" applyBorder="1" applyAlignment="1">
      <alignment horizontal="center" vertical="center"/>
    </xf>
    <xf numFmtId="4" fontId="3" fillId="5" borderId="46" xfId="1" applyNumberFormat="1" applyFont="1" applyFill="1" applyBorder="1" applyAlignment="1">
      <alignment vertical="center"/>
    </xf>
    <xf numFmtId="0" fontId="6" fillId="6" borderId="47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 wrapText="1"/>
    </xf>
    <xf numFmtId="0" fontId="7" fillId="6" borderId="49" xfId="1" applyFont="1" applyFill="1" applyBorder="1" applyAlignment="1">
      <alignment horizontal="center" vertical="center"/>
    </xf>
    <xf numFmtId="4" fontId="7" fillId="6" borderId="50" xfId="1" applyNumberFormat="1" applyFont="1" applyFill="1" applyBorder="1" applyAlignment="1">
      <alignment vertical="center"/>
    </xf>
    <xf numFmtId="4" fontId="7" fillId="6" borderId="48" xfId="1" applyNumberFormat="1" applyFont="1" applyFill="1" applyBorder="1" applyAlignment="1">
      <alignment vertical="center"/>
    </xf>
    <xf numFmtId="4" fontId="7" fillId="6" borderId="49" xfId="1" applyNumberFormat="1" applyFont="1" applyFill="1" applyBorder="1" applyAlignment="1">
      <alignment vertical="center"/>
    </xf>
    <xf numFmtId="4" fontId="7" fillId="6" borderId="5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52" xfId="1" applyFont="1" applyFill="1" applyBorder="1" applyAlignment="1">
      <alignment vertical="center" wrapText="1"/>
    </xf>
    <xf numFmtId="0" fontId="7" fillId="0" borderId="52" xfId="1" applyFont="1" applyFill="1" applyBorder="1" applyAlignment="1">
      <alignment horizontal="center" vertical="center"/>
    </xf>
    <xf numFmtId="4" fontId="7" fillId="0" borderId="5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5" borderId="47" xfId="1" applyFont="1" applyFill="1" applyBorder="1" applyAlignment="1">
      <alignment vertical="center"/>
    </xf>
    <xf numFmtId="0" fontId="3" fillId="5" borderId="53" xfId="1" applyFont="1" applyFill="1" applyBorder="1" applyAlignment="1">
      <alignment horizontal="center" vertical="center"/>
    </xf>
    <xf numFmtId="4" fontId="3" fillId="5" borderId="50" xfId="1" applyNumberFormat="1" applyFont="1" applyFill="1" applyBorder="1" applyAlignment="1">
      <alignment vertical="center"/>
    </xf>
    <xf numFmtId="4" fontId="3" fillId="5" borderId="51" xfId="1" applyNumberFormat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3" borderId="47" xfId="1" applyFont="1" applyFill="1" applyBorder="1" applyAlignment="1">
      <alignment vertical="center"/>
    </xf>
    <xf numFmtId="0" fontId="3" fillId="3" borderId="48" xfId="1" applyFont="1" applyFill="1" applyBorder="1" applyAlignment="1">
      <alignment vertical="center"/>
    </xf>
    <xf numFmtId="4" fontId="3" fillId="3" borderId="50" xfId="1" applyNumberFormat="1" applyFont="1" applyFill="1" applyBorder="1" applyAlignment="1">
      <alignment vertical="center"/>
    </xf>
    <xf numFmtId="4" fontId="3" fillId="3" borderId="49" xfId="1" applyNumberFormat="1" applyFont="1" applyFill="1" applyBorder="1" applyAlignment="1">
      <alignment vertical="center"/>
    </xf>
    <xf numFmtId="4" fontId="3" fillId="3" borderId="5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4" borderId="47" xfId="1" applyFont="1" applyFill="1" applyBorder="1" applyAlignment="1">
      <alignment vertical="center"/>
    </xf>
    <xf numFmtId="0" fontId="3" fillId="4" borderId="48" xfId="1" applyFont="1" applyFill="1" applyBorder="1" applyAlignment="1">
      <alignment vertical="center"/>
    </xf>
    <xf numFmtId="4" fontId="3" fillId="4" borderId="50" xfId="1" applyNumberFormat="1" applyFont="1" applyFill="1" applyBorder="1" applyAlignment="1">
      <alignment vertical="center"/>
    </xf>
    <xf numFmtId="4" fontId="3" fillId="4" borderId="5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vertical="center"/>
    </xf>
    <xf numFmtId="0" fontId="3" fillId="5" borderId="55" xfId="0" applyFont="1" applyFill="1" applyBorder="1" applyAlignment="1">
      <alignment horizontal="center" vertical="center"/>
    </xf>
    <xf numFmtId="4" fontId="3" fillId="5" borderId="5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 vertical="center"/>
    </xf>
    <xf numFmtId="4" fontId="11" fillId="0" borderId="59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0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4" fontId="3" fillId="0" borderId="61" xfId="0" applyNumberFormat="1" applyFont="1" applyFill="1" applyBorder="1" applyAlignment="1">
      <alignment horizontal="right" vertical="center"/>
    </xf>
    <xf numFmtId="4" fontId="3" fillId="0" borderId="60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3" fillId="0" borderId="64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59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5" borderId="67" xfId="0" applyFont="1" applyFill="1" applyBorder="1" applyAlignment="1">
      <alignment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horizontal="right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/>
    </xf>
    <xf numFmtId="4" fontId="3" fillId="0" borderId="73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62" xfId="1" applyFont="1" applyFill="1" applyBorder="1" applyAlignment="1">
      <alignment vertical="center"/>
    </xf>
    <xf numFmtId="0" fontId="5" fillId="0" borderId="28" xfId="1" applyFont="1" applyFill="1" applyBorder="1" applyAlignment="1">
      <alignment horizontal="center" vertical="center"/>
    </xf>
    <xf numFmtId="4" fontId="5" fillId="0" borderId="71" xfId="1" applyNumberFormat="1" applyFont="1" applyFill="1" applyBorder="1" applyAlignment="1">
      <alignment vertical="center"/>
    </xf>
    <xf numFmtId="4" fontId="5" fillId="0" borderId="60" xfId="1" applyNumberFormat="1" applyFont="1" applyBorder="1" applyAlignment="1">
      <alignment vertical="center"/>
    </xf>
    <xf numFmtId="4" fontId="5" fillId="0" borderId="41" xfId="1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1" xfId="0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3" fontId="3" fillId="0" borderId="5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60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4" fontId="3" fillId="0" borderId="65" xfId="0" applyNumberFormat="1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4" fontId="3" fillId="0" borderId="77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7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4" fontId="3" fillId="0" borderId="71" xfId="0" applyNumberFormat="1" applyFont="1" applyBorder="1" applyAlignment="1">
      <alignment horizontal="right" vertical="center"/>
    </xf>
    <xf numFmtId="0" fontId="11" fillId="0" borderId="60" xfId="0" applyFont="1" applyFill="1" applyBorder="1" applyAlignment="1">
      <alignment vertical="center"/>
    </xf>
    <xf numFmtId="2" fontId="11" fillId="0" borderId="60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4" fillId="0" borderId="81" xfId="1" applyFont="1" applyBorder="1" applyAlignment="1">
      <alignment vertical="center"/>
    </xf>
    <xf numFmtId="0" fontId="5" fillId="0" borderId="79" xfId="1" applyFont="1" applyBorder="1" applyAlignment="1">
      <alignment horizontal="right" vertical="center"/>
    </xf>
    <xf numFmtId="0" fontId="4" fillId="0" borderId="46" xfId="1" applyFont="1" applyBorder="1" applyAlignment="1">
      <alignment horizontal="left" vertical="center"/>
    </xf>
    <xf numFmtId="0" fontId="4" fillId="0" borderId="45" xfId="1" applyFont="1" applyBorder="1" applyAlignment="1">
      <alignment horizontal="center" vertical="center"/>
    </xf>
    <xf numFmtId="4" fontId="4" fillId="0" borderId="82" xfId="1" applyNumberFormat="1" applyFont="1" applyFill="1" applyBorder="1" applyAlignment="1">
      <alignment vertical="center"/>
    </xf>
    <xf numFmtId="4" fontId="4" fillId="0" borderId="46" xfId="1" applyNumberFormat="1" applyFont="1" applyFill="1" applyBorder="1" applyAlignment="1">
      <alignment vertical="center"/>
    </xf>
    <xf numFmtId="4" fontId="4" fillId="0" borderId="44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E44" sqref="E44"/>
    </sheetView>
  </sheetViews>
  <sheetFormatPr defaultRowHeight="15" x14ac:dyDescent="0.2"/>
  <cols>
    <col min="1" max="1" width="3.7109375" style="164" customWidth="1"/>
    <col min="2" max="2" width="5" style="162" customWidth="1"/>
    <col min="3" max="3" width="65.28515625" style="155" customWidth="1"/>
    <col min="4" max="4" width="12.85546875" style="155" customWidth="1"/>
    <col min="5" max="5" width="18.7109375" style="155" customWidth="1"/>
    <col min="6" max="6" width="9.140625" style="155"/>
    <col min="7" max="7" width="11.5703125" style="155" customWidth="1"/>
    <col min="8" max="8" width="10" style="155" customWidth="1"/>
    <col min="9" max="10" width="9.140625" style="155"/>
    <col min="11" max="11" width="11.28515625" style="155" customWidth="1"/>
    <col min="12" max="16384" width="9.140625" style="155"/>
  </cols>
  <sheetData>
    <row r="1" spans="1:7" x14ac:dyDescent="0.2">
      <c r="A1" s="161" t="s">
        <v>149</v>
      </c>
      <c r="E1" s="163" t="s">
        <v>81</v>
      </c>
    </row>
    <row r="2" spans="1:7" x14ac:dyDescent="0.2">
      <c r="A2" s="161" t="s">
        <v>150</v>
      </c>
    </row>
    <row r="3" spans="1:7" ht="9.75" customHeight="1" x14ac:dyDescent="0.2">
      <c r="A3" s="161"/>
    </row>
    <row r="4" spans="1:7" ht="15.75" customHeight="1" x14ac:dyDescent="0.2">
      <c r="A4" s="277" t="s">
        <v>13</v>
      </c>
      <c r="B4" s="277"/>
      <c r="C4" s="277"/>
      <c r="D4" s="277"/>
      <c r="E4" s="277"/>
      <c r="F4" s="1"/>
    </row>
    <row r="5" spans="1:7" ht="18.75" customHeight="1" x14ac:dyDescent="0.2">
      <c r="A5" s="277" t="s">
        <v>225</v>
      </c>
      <c r="B5" s="277"/>
      <c r="C5" s="277"/>
      <c r="D5" s="277"/>
      <c r="E5" s="277"/>
      <c r="F5" s="1"/>
    </row>
    <row r="6" spans="1:7" ht="6.75" customHeight="1" thickBot="1" x14ac:dyDescent="0.25"/>
    <row r="7" spans="1:7" s="167" customFormat="1" ht="18.75" customHeight="1" thickTop="1" thickBot="1" x14ac:dyDescent="0.25">
      <c r="A7" s="160"/>
      <c r="B7" s="165"/>
      <c r="C7" s="213" t="s">
        <v>10</v>
      </c>
      <c r="D7" s="214" t="s">
        <v>5</v>
      </c>
      <c r="E7" s="215" t="s">
        <v>11</v>
      </c>
      <c r="F7" s="166"/>
    </row>
    <row r="8" spans="1:7" s="168" customFormat="1" ht="15" customHeight="1" thickBot="1" x14ac:dyDescent="0.25">
      <c r="A8" s="216" t="s">
        <v>0</v>
      </c>
      <c r="B8" s="170"/>
      <c r="C8" s="217" t="s">
        <v>17</v>
      </c>
      <c r="D8" s="172">
        <v>663</v>
      </c>
      <c r="E8" s="218">
        <v>808.48</v>
      </c>
      <c r="F8" s="166"/>
    </row>
    <row r="9" spans="1:7" s="168" customFormat="1" ht="15" customHeight="1" thickBot="1" x14ac:dyDescent="0.25">
      <c r="A9" s="223"/>
      <c r="B9" s="219" t="s">
        <v>6</v>
      </c>
      <c r="C9" s="220" t="s">
        <v>216</v>
      </c>
      <c r="D9" s="237" t="s">
        <v>224</v>
      </c>
      <c r="E9" s="225"/>
      <c r="F9" s="166"/>
    </row>
    <row r="10" spans="1:7" s="168" customFormat="1" ht="15" customHeight="1" thickBot="1" x14ac:dyDescent="0.25">
      <c r="A10" s="169" t="s">
        <v>1</v>
      </c>
      <c r="B10" s="170"/>
      <c r="C10" s="171" t="s">
        <v>169</v>
      </c>
      <c r="D10" s="172">
        <v>641</v>
      </c>
      <c r="E10" s="224">
        <v>16.899999999999999</v>
      </c>
      <c r="F10" s="166"/>
    </row>
    <row r="11" spans="1:7" s="168" customFormat="1" ht="15" customHeight="1" thickBot="1" x14ac:dyDescent="0.25">
      <c r="A11" s="256" t="s">
        <v>2</v>
      </c>
      <c r="B11" s="262"/>
      <c r="C11" s="222" t="s">
        <v>98</v>
      </c>
      <c r="D11" s="172">
        <v>652</v>
      </c>
      <c r="E11" s="218">
        <f>SUM(E12:E28)</f>
        <v>39341.599999999999</v>
      </c>
      <c r="F11" s="166"/>
    </row>
    <row r="12" spans="1:7" s="167" customFormat="1" ht="15" customHeight="1" x14ac:dyDescent="0.2">
      <c r="A12" s="258"/>
      <c r="B12" s="259" t="s">
        <v>99</v>
      </c>
      <c r="C12" s="221" t="s">
        <v>197</v>
      </c>
      <c r="D12" s="173">
        <v>65264.663099999998</v>
      </c>
      <c r="E12" s="174"/>
      <c r="F12" s="166"/>
    </row>
    <row r="13" spans="1:7" s="167" customFormat="1" ht="15" customHeight="1" x14ac:dyDescent="0.2">
      <c r="A13" s="258"/>
      <c r="B13" s="259" t="s">
        <v>100</v>
      </c>
      <c r="C13" s="186" t="s">
        <v>210</v>
      </c>
      <c r="D13" s="175">
        <v>652642</v>
      </c>
      <c r="E13" s="176">
        <v>154</v>
      </c>
      <c r="F13" s="166"/>
    </row>
    <row r="14" spans="1:7" s="167" customFormat="1" ht="15" customHeight="1" x14ac:dyDescent="0.2">
      <c r="A14" s="258"/>
      <c r="B14" s="259" t="s">
        <v>120</v>
      </c>
      <c r="C14" s="186" t="s">
        <v>223</v>
      </c>
      <c r="D14" s="175">
        <v>652646</v>
      </c>
      <c r="E14" s="176">
        <v>1922</v>
      </c>
      <c r="F14" s="166"/>
    </row>
    <row r="15" spans="1:7" s="167" customFormat="1" ht="12" customHeight="1" x14ac:dyDescent="0.2">
      <c r="A15" s="258"/>
      <c r="B15" s="259" t="s">
        <v>121</v>
      </c>
      <c r="C15" s="186" t="s">
        <v>145</v>
      </c>
      <c r="D15" s="175" t="s">
        <v>151</v>
      </c>
      <c r="E15" s="176"/>
      <c r="F15" s="166"/>
      <c r="G15" s="189"/>
    </row>
    <row r="16" spans="1:7" s="167" customFormat="1" ht="15" customHeight="1" x14ac:dyDescent="0.2">
      <c r="A16" s="258"/>
      <c r="B16" s="259" t="s">
        <v>122</v>
      </c>
      <c r="C16" s="188" t="s">
        <v>146</v>
      </c>
      <c r="D16" s="175">
        <v>652648</v>
      </c>
      <c r="E16" s="176">
        <v>1628</v>
      </c>
      <c r="F16" s="166"/>
      <c r="G16" s="190"/>
    </row>
    <row r="17" spans="1:7" s="167" customFormat="1" ht="15" customHeight="1" x14ac:dyDescent="0.2">
      <c r="A17" s="258"/>
      <c r="B17" s="259" t="s">
        <v>123</v>
      </c>
      <c r="C17" s="186" t="s">
        <v>167</v>
      </c>
      <c r="D17" s="175">
        <v>6526419</v>
      </c>
      <c r="E17" s="176">
        <v>2658</v>
      </c>
      <c r="F17" s="166"/>
      <c r="G17" s="189"/>
    </row>
    <row r="18" spans="1:7" s="167" customFormat="1" ht="11.25" customHeight="1" x14ac:dyDescent="0.2">
      <c r="A18" s="258"/>
      <c r="B18" s="259" t="s">
        <v>124</v>
      </c>
      <c r="C18" s="186" t="s">
        <v>147</v>
      </c>
      <c r="D18" s="175" t="s">
        <v>151</v>
      </c>
      <c r="E18" s="176"/>
      <c r="F18" s="166"/>
    </row>
    <row r="19" spans="1:7" s="167" customFormat="1" ht="15" customHeight="1" x14ac:dyDescent="0.2">
      <c r="A19" s="258"/>
      <c r="B19" s="259" t="s">
        <v>152</v>
      </c>
      <c r="C19" s="186" t="s">
        <v>148</v>
      </c>
      <c r="D19" s="175">
        <v>65264</v>
      </c>
      <c r="E19" s="176"/>
      <c r="F19" s="166"/>
    </row>
    <row r="20" spans="1:7" s="167" customFormat="1" ht="15" customHeight="1" x14ac:dyDescent="0.2">
      <c r="A20" s="258"/>
      <c r="B20" s="259" t="s">
        <v>154</v>
      </c>
      <c r="C20" s="186" t="s">
        <v>153</v>
      </c>
      <c r="D20" s="175">
        <v>65264</v>
      </c>
      <c r="E20" s="176"/>
      <c r="F20" s="166"/>
    </row>
    <row r="21" spans="1:7" s="167" customFormat="1" ht="15" customHeight="1" x14ac:dyDescent="0.2">
      <c r="A21" s="258"/>
      <c r="B21" s="259" t="s">
        <v>156</v>
      </c>
      <c r="C21" s="191" t="s">
        <v>155</v>
      </c>
      <c r="D21" s="192">
        <v>652645</v>
      </c>
      <c r="E21" s="193">
        <v>1369.5</v>
      </c>
      <c r="F21" s="166"/>
    </row>
    <row r="22" spans="1:7" s="167" customFormat="1" ht="15" customHeight="1" x14ac:dyDescent="0.2">
      <c r="A22" s="258"/>
      <c r="B22" s="259" t="s">
        <v>158</v>
      </c>
      <c r="C22" s="196" t="s">
        <v>157</v>
      </c>
      <c r="D22" s="192">
        <v>652644</v>
      </c>
      <c r="E22" s="194"/>
      <c r="F22" s="166"/>
    </row>
    <row r="23" spans="1:7" s="167" customFormat="1" ht="15" customHeight="1" x14ac:dyDescent="0.2">
      <c r="A23" s="258"/>
      <c r="B23" s="259" t="s">
        <v>159</v>
      </c>
      <c r="C23" s="191" t="s">
        <v>166</v>
      </c>
      <c r="D23" s="192">
        <v>6526412</v>
      </c>
      <c r="E23" s="194"/>
      <c r="F23" s="166"/>
    </row>
    <row r="24" spans="1:7" s="167" customFormat="1" ht="15" customHeight="1" x14ac:dyDescent="0.2">
      <c r="A24" s="258"/>
      <c r="B24" s="259" t="s">
        <v>160</v>
      </c>
      <c r="C24" s="197" t="s">
        <v>231</v>
      </c>
      <c r="D24" s="175">
        <v>6526415.1799999997</v>
      </c>
      <c r="E24" s="195">
        <v>1016.6</v>
      </c>
      <c r="F24" s="166"/>
    </row>
    <row r="25" spans="1:7" s="167" customFormat="1" ht="15" customHeight="1" x14ac:dyDescent="0.2">
      <c r="A25" s="258"/>
      <c r="B25" s="259" t="s">
        <v>165</v>
      </c>
      <c r="C25" s="196" t="s">
        <v>215</v>
      </c>
      <c r="D25" s="192">
        <v>652649</v>
      </c>
      <c r="E25" s="194">
        <v>6263.5</v>
      </c>
      <c r="F25" s="166"/>
    </row>
    <row r="26" spans="1:7" s="167" customFormat="1" ht="15" customHeight="1" x14ac:dyDescent="0.2">
      <c r="A26" s="258"/>
      <c r="B26" s="259" t="s">
        <v>186</v>
      </c>
      <c r="C26" s="191" t="s">
        <v>187</v>
      </c>
      <c r="D26" s="241">
        <v>652649</v>
      </c>
      <c r="E26" s="194"/>
      <c r="F26" s="166"/>
    </row>
    <row r="27" spans="1:7" s="167" customFormat="1" ht="15" customHeight="1" x14ac:dyDescent="0.2">
      <c r="A27" s="258"/>
      <c r="B27" s="259" t="s">
        <v>198</v>
      </c>
      <c r="C27" s="191" t="s">
        <v>213</v>
      </c>
      <c r="D27" s="241">
        <v>652649</v>
      </c>
      <c r="E27" s="194">
        <v>340</v>
      </c>
      <c r="F27" s="166"/>
    </row>
    <row r="28" spans="1:7" s="167" customFormat="1" ht="15" customHeight="1" x14ac:dyDescent="0.2">
      <c r="A28" s="258"/>
      <c r="B28" s="259" t="s">
        <v>211</v>
      </c>
      <c r="C28" s="186" t="s">
        <v>199</v>
      </c>
      <c r="D28" s="175">
        <v>652649</v>
      </c>
      <c r="E28" s="195">
        <v>23990</v>
      </c>
      <c r="F28" s="166"/>
    </row>
    <row r="29" spans="1:7" s="167" customFormat="1" ht="15.75" customHeight="1" thickBot="1" x14ac:dyDescent="0.25">
      <c r="A29" s="263" t="s">
        <v>3</v>
      </c>
      <c r="B29" s="264"/>
      <c r="C29" s="242" t="s">
        <v>101</v>
      </c>
      <c r="D29" s="248">
        <v>6632</v>
      </c>
      <c r="E29" s="243"/>
      <c r="F29" s="166"/>
    </row>
    <row r="30" spans="1:7" s="168" customFormat="1" ht="15" customHeight="1" thickBot="1" x14ac:dyDescent="0.25">
      <c r="A30" s="256" t="s">
        <v>4</v>
      </c>
      <c r="B30" s="257"/>
      <c r="C30" s="236" t="s">
        <v>15</v>
      </c>
      <c r="D30" s="172">
        <v>636.63800000000003</v>
      </c>
      <c r="E30" s="218">
        <f>SUM(E31:E35)</f>
        <v>1587684.21</v>
      </c>
      <c r="F30" s="166"/>
    </row>
    <row r="31" spans="1:7" s="168" customFormat="1" ht="15" customHeight="1" x14ac:dyDescent="0.2">
      <c r="A31" s="258"/>
      <c r="B31" s="259" t="s">
        <v>102</v>
      </c>
      <c r="C31" s="198" t="s">
        <v>104</v>
      </c>
      <c r="D31" s="173">
        <v>6361</v>
      </c>
      <c r="E31" s="174">
        <v>1319435.82</v>
      </c>
      <c r="F31" s="166"/>
    </row>
    <row r="32" spans="1:7" s="167" customFormat="1" ht="15" customHeight="1" x14ac:dyDescent="0.2">
      <c r="A32" s="254"/>
      <c r="B32" s="163" t="s">
        <v>103</v>
      </c>
      <c r="C32" s="235" t="s">
        <v>200</v>
      </c>
      <c r="D32" s="212">
        <v>6361</v>
      </c>
      <c r="E32" s="211">
        <v>4800</v>
      </c>
      <c r="F32" s="166"/>
    </row>
    <row r="33" spans="1:6" s="167" customFormat="1" ht="15" customHeight="1" x14ac:dyDescent="0.2">
      <c r="A33" s="254"/>
      <c r="B33" s="163" t="s">
        <v>184</v>
      </c>
      <c r="C33" s="235" t="s">
        <v>218</v>
      </c>
      <c r="D33" s="212">
        <v>6361</v>
      </c>
      <c r="E33" s="266">
        <v>81402.67</v>
      </c>
      <c r="F33" s="166"/>
    </row>
    <row r="34" spans="1:6" s="167" customFormat="1" ht="15" customHeight="1" x14ac:dyDescent="0.2">
      <c r="A34" s="267"/>
      <c r="B34" s="268" t="s">
        <v>217</v>
      </c>
      <c r="C34" s="199" t="s">
        <v>105</v>
      </c>
      <c r="D34" s="212">
        <v>6361.6361999999999</v>
      </c>
      <c r="E34" s="239">
        <v>32216.69</v>
      </c>
      <c r="F34" s="166"/>
    </row>
    <row r="35" spans="1:6" s="167" customFormat="1" ht="15" customHeight="1" x14ac:dyDescent="0.2">
      <c r="A35" s="260"/>
      <c r="B35" s="261" t="s">
        <v>228</v>
      </c>
      <c r="C35" s="177" t="s">
        <v>229</v>
      </c>
      <c r="D35" s="208">
        <v>6381</v>
      </c>
      <c r="E35" s="209">
        <v>149829.03</v>
      </c>
      <c r="F35" s="166"/>
    </row>
    <row r="36" spans="1:6" ht="15" customHeight="1" thickBot="1" x14ac:dyDescent="0.25">
      <c r="A36" s="251" t="s">
        <v>57</v>
      </c>
      <c r="B36" s="204"/>
      <c r="C36" s="269" t="s">
        <v>16</v>
      </c>
      <c r="D36" s="201"/>
      <c r="E36" s="202">
        <f>SUM(E37:E46)</f>
        <v>94686.890000000014</v>
      </c>
      <c r="F36" s="162"/>
    </row>
    <row r="37" spans="1:6" s="1" customFormat="1" ht="15" customHeight="1" x14ac:dyDescent="0.2">
      <c r="A37" s="254"/>
      <c r="B37" s="163" t="s">
        <v>106</v>
      </c>
      <c r="C37" s="198" t="s">
        <v>108</v>
      </c>
      <c r="D37" s="178">
        <v>6711112</v>
      </c>
      <c r="E37" s="179">
        <v>32433.47</v>
      </c>
      <c r="F37" s="238"/>
    </row>
    <row r="38" spans="1:6" ht="15" customHeight="1" x14ac:dyDescent="0.2">
      <c r="A38" s="254"/>
      <c r="B38" s="163" t="s">
        <v>107</v>
      </c>
      <c r="C38" s="177" t="s">
        <v>109</v>
      </c>
      <c r="D38" s="208">
        <v>6711111</v>
      </c>
      <c r="E38" s="210">
        <v>29312</v>
      </c>
      <c r="F38" s="162"/>
    </row>
    <row r="39" spans="1:6" ht="12.75" customHeight="1" x14ac:dyDescent="0.2">
      <c r="A39" s="254"/>
      <c r="B39" s="163" t="s">
        <v>112</v>
      </c>
      <c r="C39" s="177" t="s">
        <v>110</v>
      </c>
      <c r="D39" s="163" t="s">
        <v>151</v>
      </c>
      <c r="E39" s="180"/>
      <c r="F39" s="162"/>
    </row>
    <row r="40" spans="1:6" ht="15" customHeight="1" x14ac:dyDescent="0.2">
      <c r="A40" s="254"/>
      <c r="B40" s="163" t="s">
        <v>113</v>
      </c>
      <c r="C40" s="177" t="s">
        <v>222</v>
      </c>
      <c r="D40" s="208">
        <v>6711116</v>
      </c>
      <c r="E40" s="210">
        <v>2727.07</v>
      </c>
      <c r="F40" s="162"/>
    </row>
    <row r="41" spans="1:6" ht="12.75" customHeight="1" x14ac:dyDescent="0.2">
      <c r="A41" s="254"/>
      <c r="B41" s="163" t="s">
        <v>114</v>
      </c>
      <c r="C41" s="181" t="s">
        <v>111</v>
      </c>
      <c r="D41" s="208">
        <v>6711113</v>
      </c>
      <c r="E41" s="210">
        <v>8183</v>
      </c>
      <c r="F41" s="162"/>
    </row>
    <row r="42" spans="1:6" ht="23.25" customHeight="1" x14ac:dyDescent="0.2">
      <c r="A42" s="254"/>
      <c r="B42" s="163" t="s">
        <v>115</v>
      </c>
      <c r="C42" s="177" t="s">
        <v>192</v>
      </c>
      <c r="D42" s="208">
        <v>6711114</v>
      </c>
      <c r="E42" s="210"/>
      <c r="F42" s="162"/>
    </row>
    <row r="43" spans="1:6" ht="15" customHeight="1" x14ac:dyDescent="0.2">
      <c r="A43" s="254"/>
      <c r="B43" s="163" t="s">
        <v>116</v>
      </c>
      <c r="C43" s="199" t="s">
        <v>117</v>
      </c>
      <c r="D43" s="212" t="s">
        <v>232</v>
      </c>
      <c r="E43" s="211">
        <v>4687.5</v>
      </c>
      <c r="F43" s="162"/>
    </row>
    <row r="44" spans="1:6" ht="15" customHeight="1" x14ac:dyDescent="0.2">
      <c r="A44" s="254"/>
      <c r="B44" s="163" t="s">
        <v>180</v>
      </c>
      <c r="C44" s="181" t="s">
        <v>221</v>
      </c>
      <c r="D44" s="208">
        <v>638121</v>
      </c>
      <c r="E44" s="209">
        <v>17343.849999999999</v>
      </c>
      <c r="F44" s="162"/>
    </row>
    <row r="45" spans="1:6" ht="31.5" customHeight="1" x14ac:dyDescent="0.2">
      <c r="A45" s="247"/>
      <c r="B45" s="255" t="s">
        <v>178</v>
      </c>
      <c r="C45" s="177" t="s">
        <v>179</v>
      </c>
      <c r="D45" s="208">
        <v>6711114</v>
      </c>
      <c r="E45" s="209"/>
      <c r="F45" s="162"/>
    </row>
    <row r="46" spans="1:6" ht="15" customHeight="1" x14ac:dyDescent="0.2">
      <c r="A46" s="247"/>
      <c r="B46" s="255" t="s">
        <v>193</v>
      </c>
      <c r="C46" s="177" t="s">
        <v>194</v>
      </c>
      <c r="D46" s="208">
        <v>638121</v>
      </c>
      <c r="E46" s="209"/>
      <c r="F46" s="162"/>
    </row>
    <row r="47" spans="1:6" ht="15" customHeight="1" thickBot="1" x14ac:dyDescent="0.25">
      <c r="A47" s="251" t="s">
        <v>118</v>
      </c>
      <c r="B47" s="252"/>
      <c r="C47" s="200" t="s">
        <v>174</v>
      </c>
      <c r="D47" s="201"/>
      <c r="E47" s="202">
        <f>SUM(E48:E51)</f>
        <v>29124.82</v>
      </c>
      <c r="F47" s="162"/>
    </row>
    <row r="48" spans="1:6" s="1" customFormat="1" ht="15" customHeight="1" x14ac:dyDescent="0.2">
      <c r="A48" s="254"/>
      <c r="B48" s="163" t="s">
        <v>119</v>
      </c>
      <c r="C48" s="198" t="s">
        <v>175</v>
      </c>
      <c r="D48" s="178">
        <v>63613</v>
      </c>
      <c r="E48" s="179"/>
      <c r="F48" s="238"/>
    </row>
    <row r="49" spans="1:7" ht="15" customHeight="1" x14ac:dyDescent="0.2">
      <c r="A49" s="254"/>
      <c r="B49" s="163" t="s">
        <v>176</v>
      </c>
      <c r="C49" s="198" t="s">
        <v>204</v>
      </c>
      <c r="D49" s="178">
        <v>636132</v>
      </c>
      <c r="E49" s="179">
        <v>22200</v>
      </c>
      <c r="F49" s="162"/>
    </row>
    <row r="50" spans="1:7" ht="15" customHeight="1" x14ac:dyDescent="0.2">
      <c r="A50" s="254"/>
      <c r="B50" s="163" t="s">
        <v>177</v>
      </c>
      <c r="C50" s="198" t="s">
        <v>195</v>
      </c>
      <c r="D50" s="178">
        <v>636132</v>
      </c>
      <c r="E50" s="179"/>
      <c r="F50" s="162"/>
    </row>
    <row r="51" spans="1:7" s="1" customFormat="1" ht="15" customHeight="1" x14ac:dyDescent="0.2">
      <c r="A51" s="254"/>
      <c r="B51" s="163" t="s">
        <v>183</v>
      </c>
      <c r="C51" s="198" t="s">
        <v>219</v>
      </c>
      <c r="D51" s="178">
        <v>63613.636229999996</v>
      </c>
      <c r="E51" s="179">
        <v>6924.82</v>
      </c>
      <c r="F51" s="238"/>
      <c r="G51" s="240"/>
    </row>
    <row r="52" spans="1:7" ht="15" customHeight="1" x14ac:dyDescent="0.2">
      <c r="A52" s="251" t="s">
        <v>181</v>
      </c>
      <c r="B52" s="252"/>
      <c r="C52" s="250" t="s">
        <v>182</v>
      </c>
      <c r="D52" s="249"/>
      <c r="E52" s="253">
        <f>SUM(E53:E56)</f>
        <v>26438.26</v>
      </c>
      <c r="F52" s="162"/>
    </row>
    <row r="53" spans="1:7" ht="15" customHeight="1" x14ac:dyDescent="0.2">
      <c r="A53" s="254"/>
      <c r="B53" s="163" t="s">
        <v>162</v>
      </c>
      <c r="C53" s="254" t="s">
        <v>205</v>
      </c>
      <c r="D53" s="208">
        <v>636133</v>
      </c>
      <c r="E53" s="209">
        <v>10400</v>
      </c>
      <c r="F53" s="162"/>
    </row>
    <row r="54" spans="1:7" ht="15" customHeight="1" x14ac:dyDescent="0.2">
      <c r="A54" s="254"/>
      <c r="B54" s="163" t="s">
        <v>203</v>
      </c>
      <c r="C54" s="254" t="s">
        <v>206</v>
      </c>
      <c r="D54" s="208">
        <v>636133</v>
      </c>
      <c r="E54" s="209">
        <v>9703.8799999999992</v>
      </c>
      <c r="F54" s="162"/>
    </row>
    <row r="55" spans="1:7" ht="15" customHeight="1" x14ac:dyDescent="0.2">
      <c r="A55" s="254"/>
      <c r="B55" s="163" t="s">
        <v>202</v>
      </c>
      <c r="C55" s="265" t="s">
        <v>214</v>
      </c>
      <c r="D55" s="178">
        <v>636133</v>
      </c>
      <c r="E55" s="209"/>
      <c r="F55" s="162"/>
    </row>
    <row r="56" spans="1:7" ht="15" customHeight="1" thickBot="1" x14ac:dyDescent="0.25">
      <c r="A56" s="254"/>
      <c r="B56" s="163" t="s">
        <v>207</v>
      </c>
      <c r="C56" s="265" t="s">
        <v>220</v>
      </c>
      <c r="D56" s="178">
        <v>636133.63622999995</v>
      </c>
      <c r="E56" s="179">
        <v>6334.38</v>
      </c>
      <c r="F56" s="162"/>
    </row>
    <row r="57" spans="1:7" ht="15" customHeight="1" x14ac:dyDescent="0.2">
      <c r="A57" s="203">
        <v>9</v>
      </c>
      <c r="B57" s="204"/>
      <c r="C57" s="205" t="s">
        <v>161</v>
      </c>
      <c r="D57" s="206"/>
      <c r="E57" s="207">
        <f>SUM(E58:E65)</f>
        <v>40144.730000000003</v>
      </c>
      <c r="F57" s="162"/>
    </row>
    <row r="58" spans="1:7" ht="15" customHeight="1" x14ac:dyDescent="0.2">
      <c r="A58" s="245"/>
      <c r="B58" s="163" t="s">
        <v>171</v>
      </c>
      <c r="C58" s="244" t="s">
        <v>163</v>
      </c>
      <c r="D58" s="208" t="s">
        <v>230</v>
      </c>
      <c r="E58" s="209">
        <v>28142.2</v>
      </c>
      <c r="F58" s="162"/>
    </row>
    <row r="59" spans="1:7" ht="15" customHeight="1" x14ac:dyDescent="0.2">
      <c r="A59" s="245"/>
      <c r="B59" s="163" t="s">
        <v>172</v>
      </c>
      <c r="C59" s="244" t="s">
        <v>209</v>
      </c>
      <c r="D59" s="208">
        <v>638141</v>
      </c>
      <c r="E59" s="209"/>
      <c r="F59" s="162"/>
    </row>
    <row r="60" spans="1:7" ht="10.5" customHeight="1" x14ac:dyDescent="0.2">
      <c r="A60" s="245"/>
      <c r="B60" s="163" t="s">
        <v>173</v>
      </c>
      <c r="C60" s="244" t="s">
        <v>168</v>
      </c>
      <c r="D60" s="208">
        <v>638114</v>
      </c>
      <c r="E60" s="246"/>
      <c r="F60" s="162"/>
    </row>
    <row r="61" spans="1:7" ht="10.5" customHeight="1" x14ac:dyDescent="0.2">
      <c r="A61" s="245"/>
      <c r="B61" s="163" t="s">
        <v>185</v>
      </c>
      <c r="C61" s="244" t="s">
        <v>196</v>
      </c>
      <c r="D61" s="208">
        <v>638121</v>
      </c>
      <c r="E61" s="209"/>
      <c r="F61" s="162"/>
    </row>
    <row r="62" spans="1:7" ht="10.5" customHeight="1" x14ac:dyDescent="0.2">
      <c r="A62" s="245"/>
      <c r="B62" s="163" t="s">
        <v>188</v>
      </c>
      <c r="C62" s="244" t="s">
        <v>212</v>
      </c>
      <c r="D62" s="208">
        <v>6631</v>
      </c>
      <c r="E62" s="209"/>
      <c r="F62" s="162"/>
    </row>
    <row r="63" spans="1:7" ht="10.5" customHeight="1" x14ac:dyDescent="0.2">
      <c r="A63" s="245"/>
      <c r="B63" s="163" t="s">
        <v>190</v>
      </c>
      <c r="C63" s="244" t="s">
        <v>191</v>
      </c>
      <c r="D63" s="208">
        <v>661510</v>
      </c>
      <c r="E63" s="209">
        <v>4021.92</v>
      </c>
      <c r="F63" s="162"/>
    </row>
    <row r="64" spans="1:7" ht="10.5" customHeight="1" x14ac:dyDescent="0.2">
      <c r="A64" s="245"/>
      <c r="B64" s="163" t="s">
        <v>201</v>
      </c>
      <c r="C64" s="177" t="s">
        <v>189</v>
      </c>
      <c r="D64" s="208">
        <v>661511</v>
      </c>
      <c r="E64" s="209">
        <v>7979.01</v>
      </c>
      <c r="F64" s="162"/>
    </row>
    <row r="65" spans="1:6" ht="10.5" customHeight="1" x14ac:dyDescent="0.2">
      <c r="A65" s="245"/>
      <c r="B65" s="163" t="s">
        <v>208</v>
      </c>
      <c r="C65" s="177" t="s">
        <v>161</v>
      </c>
      <c r="D65" s="249">
        <v>661512.63613</v>
      </c>
      <c r="E65" s="209">
        <v>1.6</v>
      </c>
      <c r="F65" s="162"/>
    </row>
    <row r="66" spans="1:6" s="1" customFormat="1" ht="15" customHeight="1" thickBot="1" x14ac:dyDescent="0.25">
      <c r="A66" s="160"/>
      <c r="B66" s="156"/>
      <c r="C66" s="157" t="s">
        <v>144</v>
      </c>
      <c r="D66" s="158"/>
      <c r="E66" s="159">
        <f>E8+E10+E11+E29+E30+E36+E47+E52+E57</f>
        <v>1818245.8900000001</v>
      </c>
      <c r="F66" s="238"/>
    </row>
    <row r="67" spans="1:6" s="1" customFormat="1" ht="9" customHeight="1" thickTop="1" x14ac:dyDescent="0.2">
      <c r="A67" s="164"/>
      <c r="B67" s="162"/>
      <c r="C67" s="155"/>
      <c r="D67" s="155"/>
      <c r="E67" s="155"/>
      <c r="F67" s="234"/>
    </row>
    <row r="68" spans="1:6" s="1" customFormat="1" ht="15" customHeight="1" x14ac:dyDescent="0.2">
      <c r="A68" s="182" t="s">
        <v>80</v>
      </c>
      <c r="B68" s="183"/>
      <c r="C68" s="184"/>
      <c r="D68" s="184"/>
      <c r="E68" s="184"/>
    </row>
    <row r="69" spans="1:6" ht="12.75" customHeight="1" x14ac:dyDescent="0.2">
      <c r="A69" s="231" t="s">
        <v>131</v>
      </c>
      <c r="B69" s="232"/>
      <c r="C69" s="233"/>
      <c r="D69" s="231"/>
      <c r="E69" s="231"/>
    </row>
    <row r="70" spans="1:6" x14ac:dyDescent="0.2">
      <c r="A70" s="184" t="s">
        <v>130</v>
      </c>
      <c r="B70" s="183"/>
      <c r="D70" s="184"/>
      <c r="E70" s="184"/>
    </row>
    <row r="71" spans="1:6" x14ac:dyDescent="0.2">
      <c r="B71" s="183"/>
      <c r="C71" s="184"/>
      <c r="D71" s="278" t="s">
        <v>14</v>
      </c>
      <c r="E71" s="278"/>
    </row>
    <row r="72" spans="1:6" x14ac:dyDescent="0.2">
      <c r="A72" s="184" t="s">
        <v>227</v>
      </c>
      <c r="B72" s="184"/>
      <c r="D72" s="278" t="s">
        <v>97</v>
      </c>
      <c r="E72" s="278"/>
    </row>
    <row r="73" spans="1:6" x14ac:dyDescent="0.2">
      <c r="A73" s="185" t="s">
        <v>96</v>
      </c>
      <c r="C73" s="183"/>
    </row>
    <row r="75" spans="1:6" ht="12.75" customHeight="1" x14ac:dyDescent="0.2"/>
  </sheetData>
  <mergeCells count="4">
    <mergeCell ref="A4:E4"/>
    <mergeCell ref="D71:E71"/>
    <mergeCell ref="A5:E5"/>
    <mergeCell ref="D72:E72"/>
  </mergeCells>
  <phoneticPr fontId="1" type="noConversion"/>
  <pageMargins left="0.74803149606299213" right="0.74803149606299213" top="0.98425196850393704" bottom="0.75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workbookViewId="0">
      <selection activeCell="M59" sqref="M59"/>
    </sheetView>
  </sheetViews>
  <sheetFormatPr defaultRowHeight="12.75" x14ac:dyDescent="0.2"/>
  <cols>
    <col min="1" max="1" width="2.42578125" style="3" customWidth="1"/>
    <col min="2" max="2" width="5.5703125" style="3" customWidth="1"/>
    <col min="3" max="3" width="51.28515625" style="3" customWidth="1"/>
    <col min="4" max="4" width="8" style="3" customWidth="1"/>
    <col min="5" max="7" width="13.5703125" style="3" customWidth="1"/>
    <col min="8" max="8" width="13.5703125" style="5" customWidth="1"/>
    <col min="9" max="9" width="13.5703125" style="3" customWidth="1"/>
    <col min="10" max="16384" width="9.140625" style="3"/>
  </cols>
  <sheetData>
    <row r="1" spans="1:256" s="6" customFormat="1" x14ac:dyDescent="0.2">
      <c r="A1" s="2" t="s">
        <v>149</v>
      </c>
      <c r="B1" s="3"/>
      <c r="C1" s="3"/>
      <c r="D1" s="3"/>
      <c r="E1" s="3"/>
      <c r="F1" s="3"/>
      <c r="G1" s="3"/>
      <c r="H1" s="5"/>
      <c r="I1" s="4" t="s">
        <v>94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6" customFormat="1" x14ac:dyDescent="0.2">
      <c r="A2" s="2" t="s">
        <v>150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6" customFormat="1" x14ac:dyDescent="0.2">
      <c r="A3" s="2"/>
      <c r="B3" s="3"/>
      <c r="C3" s="3"/>
      <c r="D3" s="3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6" customFormat="1" ht="20.25" customHeight="1" x14ac:dyDescent="0.2">
      <c r="A4" s="3"/>
      <c r="B4" s="7"/>
      <c r="C4" s="279" t="s">
        <v>226</v>
      </c>
      <c r="D4" s="280"/>
      <c r="E4" s="280"/>
      <c r="F4" s="280"/>
      <c r="G4" s="280"/>
      <c r="H4" s="280"/>
      <c r="I4" s="28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6" customFormat="1" ht="13.5" thickBot="1" x14ac:dyDescent="0.25">
      <c r="A5" s="3"/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6" customFormat="1" ht="27" thickTop="1" thickBot="1" x14ac:dyDescent="0.25">
      <c r="A6" s="8"/>
      <c r="B6" s="9"/>
      <c r="C6" s="10" t="s">
        <v>54</v>
      </c>
      <c r="D6" s="11" t="s">
        <v>5</v>
      </c>
      <c r="E6" s="12" t="s">
        <v>67</v>
      </c>
      <c r="F6" s="13" t="s">
        <v>68</v>
      </c>
      <c r="G6" s="13" t="s">
        <v>69</v>
      </c>
      <c r="H6" s="14" t="s">
        <v>70</v>
      </c>
      <c r="I6" s="15" t="s">
        <v>71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6" customFormat="1" ht="13.5" thickTop="1" x14ac:dyDescent="0.2">
      <c r="A7" s="16" t="s">
        <v>50</v>
      </c>
      <c r="B7" s="17"/>
      <c r="C7" s="18" t="s">
        <v>138</v>
      </c>
      <c r="D7" s="19">
        <v>3</v>
      </c>
      <c r="E7" s="20">
        <f>E8+E14+E44+E45+E46</f>
        <v>111858.93000000001</v>
      </c>
      <c r="F7" s="20">
        <f t="shared" ref="F7:H7" si="0">F8+F14+F44+F45+F46</f>
        <v>1400618.1400000001</v>
      </c>
      <c r="G7" s="20">
        <f t="shared" si="0"/>
        <v>6837.4699999999993</v>
      </c>
      <c r="H7" s="20">
        <f t="shared" si="0"/>
        <v>115896.04000000001</v>
      </c>
      <c r="I7" s="21">
        <f>SUM(E7:H7)</f>
        <v>1635210.58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6" customFormat="1" x14ac:dyDescent="0.2">
      <c r="A8" s="22" t="s">
        <v>0</v>
      </c>
      <c r="B8" s="23"/>
      <c r="C8" s="24" t="s">
        <v>140</v>
      </c>
      <c r="D8" s="25">
        <v>31</v>
      </c>
      <c r="E8" s="26">
        <f>SUM(E9:E13)</f>
        <v>20402.16</v>
      </c>
      <c r="F8" s="27">
        <f>SUM(F9:F13)</f>
        <v>1278356.79</v>
      </c>
      <c r="G8" s="28">
        <f>SUM(G9:G13)</f>
        <v>128.72999999999999</v>
      </c>
      <c r="H8" s="28">
        <f>SUM(H9:H13)</f>
        <v>45817.03</v>
      </c>
      <c r="I8" s="21">
        <f>SUM(E8:H8)</f>
        <v>1344704.71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6" s="6" customFormat="1" x14ac:dyDescent="0.2">
      <c r="A9" s="29"/>
      <c r="B9" s="30" t="s">
        <v>6</v>
      </c>
      <c r="C9" s="31" t="s">
        <v>72</v>
      </c>
      <c r="D9" s="32"/>
      <c r="E9" s="33">
        <v>16225.02</v>
      </c>
      <c r="F9" s="34">
        <v>1020367.67</v>
      </c>
      <c r="G9" s="35"/>
      <c r="H9" s="34">
        <v>37834.36</v>
      </c>
      <c r="I9" s="21">
        <f t="shared" ref="I9:I55" si="1">SUM(E9:H9)</f>
        <v>1074427.05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6" customFormat="1" x14ac:dyDescent="0.2">
      <c r="A10" s="29"/>
      <c r="B10" s="30" t="s">
        <v>7</v>
      </c>
      <c r="C10" s="31" t="s">
        <v>84</v>
      </c>
      <c r="D10" s="32"/>
      <c r="E10" s="33"/>
      <c r="F10" s="34"/>
      <c r="G10" s="35"/>
      <c r="H10" s="34"/>
      <c r="I10" s="21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6" customFormat="1" x14ac:dyDescent="0.2">
      <c r="A11" s="29"/>
      <c r="B11" s="30" t="s">
        <v>8</v>
      </c>
      <c r="C11" s="31" t="s">
        <v>73</v>
      </c>
      <c r="D11" s="32"/>
      <c r="E11" s="33"/>
      <c r="F11" s="34">
        <v>32871.360000000001</v>
      </c>
      <c r="G11" s="36">
        <v>110.5</v>
      </c>
      <c r="H11" s="34"/>
      <c r="I11" s="21">
        <f t="shared" si="1"/>
        <v>32981.86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6" customFormat="1" ht="25.5" x14ac:dyDescent="0.2">
      <c r="A12" s="29"/>
      <c r="B12" s="30" t="s">
        <v>55</v>
      </c>
      <c r="C12" s="37" t="s">
        <v>74</v>
      </c>
      <c r="D12" s="32"/>
      <c r="E12" s="33">
        <v>1500</v>
      </c>
      <c r="F12" s="34">
        <v>51829.93</v>
      </c>
      <c r="G12" s="36"/>
      <c r="H12" s="34">
        <v>1720.18</v>
      </c>
      <c r="I12" s="21">
        <f t="shared" si="1"/>
        <v>55050.11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ht="13.5" thickBot="1" x14ac:dyDescent="0.25">
      <c r="A13" s="38"/>
      <c r="B13" s="39" t="s">
        <v>95</v>
      </c>
      <c r="C13" s="40" t="s">
        <v>132</v>
      </c>
      <c r="D13" s="41"/>
      <c r="E13" s="42">
        <v>2677.14</v>
      </c>
      <c r="F13" s="43">
        <v>173287.83</v>
      </c>
      <c r="G13" s="44">
        <v>18.23</v>
      </c>
      <c r="H13" s="43">
        <v>6262.49</v>
      </c>
      <c r="I13" s="21">
        <f t="shared" si="1"/>
        <v>182245.69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6" customFormat="1" x14ac:dyDescent="0.2">
      <c r="A14" s="45" t="s">
        <v>1</v>
      </c>
      <c r="B14" s="46"/>
      <c r="C14" s="47" t="s">
        <v>141</v>
      </c>
      <c r="D14" s="48">
        <v>32</v>
      </c>
      <c r="E14" s="49">
        <f>E15+E20+E25+E37+E38</f>
        <v>89825.3</v>
      </c>
      <c r="F14" s="49">
        <f>F15+F20+F25+F37+F38</f>
        <v>122261.34999999999</v>
      </c>
      <c r="G14" s="49">
        <f>G15+G20+G25+G37+G38</f>
        <v>6691.84</v>
      </c>
      <c r="H14" s="49">
        <f>H15+H20+H25+H37+H38</f>
        <v>60375.13</v>
      </c>
      <c r="I14" s="21">
        <f>SUM(E14:H14)</f>
        <v>279153.62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6" s="6" customFormat="1" x14ac:dyDescent="0.2">
      <c r="A15" s="50"/>
      <c r="B15" s="51" t="s">
        <v>18</v>
      </c>
      <c r="C15" s="52" t="s">
        <v>39</v>
      </c>
      <c r="D15" s="53">
        <v>321</v>
      </c>
      <c r="E15" s="54">
        <f>SUM(E16:E19)</f>
        <v>11965.72</v>
      </c>
      <c r="F15" s="54">
        <f>SUM(F16:F19)</f>
        <v>37193.19</v>
      </c>
      <c r="G15" s="54">
        <f>SUM(G16:G19)</f>
        <v>0</v>
      </c>
      <c r="H15" s="54">
        <f>SUM(H16:H19)</f>
        <v>2524.46</v>
      </c>
      <c r="I15" s="21">
        <f t="shared" si="1"/>
        <v>51683.37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6" customFormat="1" x14ac:dyDescent="0.2">
      <c r="A16" s="45"/>
      <c r="B16" s="56" t="s">
        <v>23</v>
      </c>
      <c r="C16" s="57" t="s">
        <v>58</v>
      </c>
      <c r="D16" s="58"/>
      <c r="E16" s="33">
        <v>9085.56</v>
      </c>
      <c r="F16" s="34">
        <v>70</v>
      </c>
      <c r="G16" s="59"/>
      <c r="H16" s="34">
        <v>1977.32</v>
      </c>
      <c r="I16" s="21">
        <f t="shared" si="1"/>
        <v>11132.88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6" customFormat="1" x14ac:dyDescent="0.2">
      <c r="A17" s="45"/>
      <c r="B17" s="56" t="s">
        <v>24</v>
      </c>
      <c r="C17" s="57" t="s">
        <v>44</v>
      </c>
      <c r="D17" s="58"/>
      <c r="E17" s="33">
        <v>400.96</v>
      </c>
      <c r="F17" s="34">
        <v>37123.19</v>
      </c>
      <c r="G17" s="59"/>
      <c r="H17" s="34">
        <v>547.14</v>
      </c>
      <c r="I17" s="21">
        <f t="shared" si="1"/>
        <v>38071.29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6" customFormat="1" x14ac:dyDescent="0.2">
      <c r="A18" s="45"/>
      <c r="B18" s="56" t="s">
        <v>25</v>
      </c>
      <c r="C18" s="57" t="s">
        <v>45</v>
      </c>
      <c r="D18" s="58"/>
      <c r="E18" s="33">
        <v>1368</v>
      </c>
      <c r="F18" s="34"/>
      <c r="G18" s="59"/>
      <c r="H18" s="34"/>
      <c r="I18" s="21">
        <f t="shared" si="1"/>
        <v>1368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6" customFormat="1" x14ac:dyDescent="0.2">
      <c r="A19" s="45"/>
      <c r="B19" s="187" t="s">
        <v>133</v>
      </c>
      <c r="C19" s="57" t="s">
        <v>134</v>
      </c>
      <c r="D19" s="58"/>
      <c r="E19" s="33">
        <v>1111.2</v>
      </c>
      <c r="F19" s="34"/>
      <c r="G19" s="59"/>
      <c r="H19" s="34"/>
      <c r="I19" s="21">
        <f t="shared" si="1"/>
        <v>1111.2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60"/>
      <c r="B20" s="61" t="s">
        <v>19</v>
      </c>
      <c r="C20" s="52" t="s">
        <v>22</v>
      </c>
      <c r="D20" s="53">
        <v>322</v>
      </c>
      <c r="E20" s="62">
        <f>SUM(E21:E24)</f>
        <v>46722.18</v>
      </c>
      <c r="F20" s="62">
        <f>SUM(F21:F24)</f>
        <v>78615.789999999994</v>
      </c>
      <c r="G20" s="62">
        <f>SUM(G21:G24)</f>
        <v>6580.25</v>
      </c>
      <c r="H20" s="62">
        <f>SUM(H21:H24)</f>
        <v>13266.55</v>
      </c>
      <c r="I20" s="21">
        <f t="shared" si="1"/>
        <v>145184.76999999999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6" customFormat="1" x14ac:dyDescent="0.2">
      <c r="A21" s="63"/>
      <c r="B21" s="64" t="s">
        <v>30</v>
      </c>
      <c r="C21" s="57" t="s">
        <v>27</v>
      </c>
      <c r="D21" s="58"/>
      <c r="E21" s="33">
        <v>11085.95</v>
      </c>
      <c r="F21" s="34">
        <v>78615.789999999994</v>
      </c>
      <c r="G21" s="59">
        <v>6376.69</v>
      </c>
      <c r="H21" s="34">
        <v>12966.55</v>
      </c>
      <c r="I21" s="21">
        <f t="shared" si="1"/>
        <v>109044.98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6" customFormat="1" x14ac:dyDescent="0.2">
      <c r="A22" s="63"/>
      <c r="B22" s="64" t="s">
        <v>31</v>
      </c>
      <c r="C22" s="57" t="s">
        <v>26</v>
      </c>
      <c r="D22" s="58"/>
      <c r="E22" s="33">
        <v>32332.51</v>
      </c>
      <c r="F22" s="34"/>
      <c r="G22" s="59"/>
      <c r="H22" s="34"/>
      <c r="I22" s="21">
        <f t="shared" si="1"/>
        <v>32332.51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6" customFormat="1" x14ac:dyDescent="0.2">
      <c r="A23" s="63"/>
      <c r="B23" s="64" t="s">
        <v>32</v>
      </c>
      <c r="C23" s="57" t="s">
        <v>75</v>
      </c>
      <c r="D23" s="58"/>
      <c r="E23" s="33">
        <v>2794.22</v>
      </c>
      <c r="F23" s="34"/>
      <c r="G23" s="59">
        <v>133.13</v>
      </c>
      <c r="H23" s="34"/>
      <c r="I23" s="21">
        <f t="shared" si="1"/>
        <v>2927.35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6" customFormat="1" x14ac:dyDescent="0.2">
      <c r="A24" s="63"/>
      <c r="B24" s="65" t="s">
        <v>33</v>
      </c>
      <c r="C24" s="57" t="s">
        <v>28</v>
      </c>
      <c r="D24" s="58"/>
      <c r="E24" s="33">
        <v>509.5</v>
      </c>
      <c r="F24" s="34"/>
      <c r="G24" s="59">
        <v>70.430000000000007</v>
      </c>
      <c r="H24" s="34">
        <v>300</v>
      </c>
      <c r="I24" s="21">
        <f t="shared" si="1"/>
        <v>879.93000000000006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6" customFormat="1" x14ac:dyDescent="0.2">
      <c r="A25" s="50"/>
      <c r="B25" s="66" t="s">
        <v>20</v>
      </c>
      <c r="C25" s="52" t="s">
        <v>29</v>
      </c>
      <c r="D25" s="53">
        <v>323</v>
      </c>
      <c r="E25" s="62">
        <f>SUM(E26:E36)</f>
        <v>26176.290000000005</v>
      </c>
      <c r="F25" s="62">
        <f>SUM(F26:F36)</f>
        <v>1360.86</v>
      </c>
      <c r="G25" s="62">
        <f>SUM(G26:G36)</f>
        <v>0</v>
      </c>
      <c r="H25" s="62">
        <f>SUM(H26:H36)</f>
        <v>3954.38</v>
      </c>
      <c r="I25" s="21">
        <f t="shared" si="1"/>
        <v>31491.530000000006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6" customFormat="1" x14ac:dyDescent="0.2">
      <c r="A26" s="67"/>
      <c r="B26" s="64" t="s">
        <v>40</v>
      </c>
      <c r="C26" s="57" t="s">
        <v>36</v>
      </c>
      <c r="D26" s="58"/>
      <c r="E26" s="33">
        <v>1383.53</v>
      </c>
      <c r="F26" s="34"/>
      <c r="G26" s="59"/>
      <c r="H26" s="34"/>
      <c r="I26" s="21">
        <f t="shared" si="1"/>
        <v>1383.53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6" customFormat="1" x14ac:dyDescent="0.2">
      <c r="A27" s="67"/>
      <c r="B27" s="64" t="s">
        <v>41</v>
      </c>
      <c r="C27" s="57" t="s">
        <v>34</v>
      </c>
      <c r="D27" s="58"/>
      <c r="E27" s="33">
        <v>12734.35</v>
      </c>
      <c r="F27" s="34"/>
      <c r="G27" s="59"/>
      <c r="H27" s="34">
        <v>3954.38</v>
      </c>
      <c r="I27" s="21">
        <f t="shared" si="1"/>
        <v>16688.73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6" customFormat="1" x14ac:dyDescent="0.2">
      <c r="A28" s="67"/>
      <c r="B28" s="64" t="s">
        <v>42</v>
      </c>
      <c r="C28" s="57" t="s">
        <v>37</v>
      </c>
      <c r="D28" s="58"/>
      <c r="E28" s="33">
        <v>692.7</v>
      </c>
      <c r="F28" s="34">
        <v>1061.5</v>
      </c>
      <c r="G28" s="59"/>
      <c r="H28" s="34"/>
      <c r="I28" s="21">
        <f t="shared" si="1"/>
        <v>1754.2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6" customFormat="1" x14ac:dyDescent="0.2">
      <c r="A29" s="67"/>
      <c r="B29" s="64" t="s">
        <v>43</v>
      </c>
      <c r="C29" s="57" t="s">
        <v>35</v>
      </c>
      <c r="D29" s="58"/>
      <c r="E29" s="33">
        <v>3626.08</v>
      </c>
      <c r="F29" s="34"/>
      <c r="G29" s="59"/>
      <c r="H29" s="34"/>
      <c r="I29" s="21">
        <f t="shared" si="1"/>
        <v>3626.08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6" customFormat="1" x14ac:dyDescent="0.2">
      <c r="A30" s="67"/>
      <c r="B30" s="64" t="s">
        <v>76</v>
      </c>
      <c r="C30" s="57" t="s">
        <v>51</v>
      </c>
      <c r="D30" s="58"/>
      <c r="E30" s="33">
        <v>0</v>
      </c>
      <c r="F30" s="34"/>
      <c r="G30" s="59"/>
      <c r="H30" s="34"/>
      <c r="I30" s="21">
        <f t="shared" si="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6" customFormat="1" x14ac:dyDescent="0.2">
      <c r="A31" s="67"/>
      <c r="B31" s="64" t="s">
        <v>77</v>
      </c>
      <c r="C31" s="57" t="s">
        <v>38</v>
      </c>
      <c r="D31" s="58"/>
      <c r="E31" s="33">
        <v>430.68</v>
      </c>
      <c r="F31" s="34"/>
      <c r="G31" s="59"/>
      <c r="H31" s="34"/>
      <c r="I31" s="21">
        <f t="shared" si="1"/>
        <v>430.68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6" customFormat="1" x14ac:dyDescent="0.2">
      <c r="A32" s="67"/>
      <c r="B32" s="64" t="s">
        <v>78</v>
      </c>
      <c r="C32" s="57" t="s">
        <v>125</v>
      </c>
      <c r="D32" s="58"/>
      <c r="E32" s="33"/>
      <c r="F32" s="34">
        <v>86.86</v>
      </c>
      <c r="G32" s="59"/>
      <c r="H32" s="34"/>
      <c r="I32" s="21">
        <f t="shared" si="1"/>
        <v>86.86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6" customFormat="1" x14ac:dyDescent="0.2">
      <c r="A33" s="67"/>
      <c r="B33" s="64" t="s">
        <v>79</v>
      </c>
      <c r="C33" s="57" t="s">
        <v>126</v>
      </c>
      <c r="D33" s="58"/>
      <c r="E33" s="33">
        <v>21.45</v>
      </c>
      <c r="F33" s="34"/>
      <c r="G33" s="59"/>
      <c r="H33" s="34"/>
      <c r="I33" s="21">
        <f t="shared" si="1"/>
        <v>21.45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6" customFormat="1" x14ac:dyDescent="0.2">
      <c r="A34" s="67"/>
      <c r="B34" s="64" t="s">
        <v>128</v>
      </c>
      <c r="C34" s="57" t="s">
        <v>127</v>
      </c>
      <c r="D34" s="58"/>
      <c r="E34" s="33">
        <v>1325</v>
      </c>
      <c r="F34" s="34"/>
      <c r="G34" s="59"/>
      <c r="H34" s="34"/>
      <c r="I34" s="21">
        <f t="shared" si="1"/>
        <v>1325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6" customFormat="1" x14ac:dyDescent="0.2">
      <c r="A35" s="67"/>
      <c r="B35" s="64" t="s">
        <v>129</v>
      </c>
      <c r="C35" s="68" t="s">
        <v>135</v>
      </c>
      <c r="D35" s="58"/>
      <c r="E35" s="33">
        <v>2251.39</v>
      </c>
      <c r="F35" s="34"/>
      <c r="G35" s="59"/>
      <c r="H35" s="34"/>
      <c r="I35" s="21">
        <f t="shared" si="1"/>
        <v>2251.39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6" customFormat="1" x14ac:dyDescent="0.2">
      <c r="A36" s="67"/>
      <c r="B36" s="64" t="s">
        <v>136</v>
      </c>
      <c r="C36" s="68" t="s">
        <v>47</v>
      </c>
      <c r="D36" s="58"/>
      <c r="E36" s="33">
        <v>3711.11</v>
      </c>
      <c r="F36" s="69">
        <v>212.5</v>
      </c>
      <c r="G36" s="59"/>
      <c r="H36" s="69"/>
      <c r="I36" s="21">
        <f t="shared" si="1"/>
        <v>3923.61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6" customFormat="1" x14ac:dyDescent="0.2">
      <c r="A37" s="70"/>
      <c r="B37" s="61" t="s">
        <v>21</v>
      </c>
      <c r="C37" s="52" t="s">
        <v>85</v>
      </c>
      <c r="D37" s="53">
        <v>324</v>
      </c>
      <c r="E37" s="55">
        <v>0</v>
      </c>
      <c r="F37" s="55">
        <v>0</v>
      </c>
      <c r="G37" s="54">
        <v>0</v>
      </c>
      <c r="H37" s="55">
        <v>0</v>
      </c>
      <c r="I37" s="21">
        <f t="shared" si="1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6" customFormat="1" x14ac:dyDescent="0.2">
      <c r="A38" s="70"/>
      <c r="B38" s="61" t="s">
        <v>61</v>
      </c>
      <c r="C38" s="52" t="s">
        <v>137</v>
      </c>
      <c r="D38" s="53">
        <v>329</v>
      </c>
      <c r="E38" s="55">
        <f>SUM(E39:E43)</f>
        <v>4961.1100000000006</v>
      </c>
      <c r="F38" s="55">
        <f>SUM(F39:F43)</f>
        <v>5091.51</v>
      </c>
      <c r="G38" s="55">
        <f>SUM(G39:G43)</f>
        <v>111.59</v>
      </c>
      <c r="H38" s="55">
        <f>SUM(H39:H43)</f>
        <v>40629.74</v>
      </c>
      <c r="I38" s="21">
        <f t="shared" si="1"/>
        <v>50793.95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6" customFormat="1" x14ac:dyDescent="0.2">
      <c r="A39" s="67"/>
      <c r="B39" s="65" t="s">
        <v>86</v>
      </c>
      <c r="C39" s="57" t="s">
        <v>52</v>
      </c>
      <c r="D39" s="58"/>
      <c r="E39" s="33"/>
      <c r="F39" s="34"/>
      <c r="G39" s="59"/>
      <c r="H39" s="34"/>
      <c r="I39" s="21">
        <f t="shared" si="1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6" customFormat="1" x14ac:dyDescent="0.2">
      <c r="A40" s="67"/>
      <c r="B40" s="64" t="s">
        <v>87</v>
      </c>
      <c r="C40" s="57" t="s">
        <v>53</v>
      </c>
      <c r="D40" s="58"/>
      <c r="E40" s="33"/>
      <c r="F40" s="34"/>
      <c r="G40" s="59"/>
      <c r="H40" s="34"/>
      <c r="I40" s="21">
        <f t="shared" si="1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6" customFormat="1" x14ac:dyDescent="0.2">
      <c r="A41" s="67"/>
      <c r="B41" s="65" t="s">
        <v>88</v>
      </c>
      <c r="C41" s="57" t="s">
        <v>9</v>
      </c>
      <c r="D41" s="58"/>
      <c r="E41" s="33"/>
      <c r="F41" s="34"/>
      <c r="G41" s="59"/>
      <c r="H41" s="34"/>
      <c r="I41" s="21">
        <f t="shared" si="1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6" customFormat="1" x14ac:dyDescent="0.2">
      <c r="A42" s="67"/>
      <c r="B42" s="64" t="s">
        <v>89</v>
      </c>
      <c r="C42" s="57" t="s">
        <v>46</v>
      </c>
      <c r="D42" s="58"/>
      <c r="E42" s="33">
        <v>203.09</v>
      </c>
      <c r="F42" s="34"/>
      <c r="G42" s="59"/>
      <c r="H42" s="34">
        <v>25</v>
      </c>
      <c r="I42" s="21">
        <f t="shared" si="1"/>
        <v>228.09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6" customFormat="1" ht="13.5" thickBot="1" x14ac:dyDescent="0.25">
      <c r="A43" s="71"/>
      <c r="B43" s="72" t="s">
        <v>90</v>
      </c>
      <c r="C43" s="73" t="s">
        <v>47</v>
      </c>
      <c r="D43" s="74"/>
      <c r="E43" s="42">
        <v>4758.0200000000004</v>
      </c>
      <c r="F43" s="43">
        <v>5091.51</v>
      </c>
      <c r="G43" s="75">
        <v>111.59</v>
      </c>
      <c r="H43" s="43">
        <v>40604.74</v>
      </c>
      <c r="I43" s="21">
        <f t="shared" si="1"/>
        <v>50565.86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6" customFormat="1" ht="13.5" thickBot="1" x14ac:dyDescent="0.25">
      <c r="A44" s="76" t="s">
        <v>2</v>
      </c>
      <c r="B44" s="77"/>
      <c r="C44" s="78" t="s">
        <v>48</v>
      </c>
      <c r="D44" s="79">
        <v>34</v>
      </c>
      <c r="E44" s="80">
        <v>1301.47</v>
      </c>
      <c r="F44" s="81"/>
      <c r="G44" s="82">
        <v>16.899999999999999</v>
      </c>
      <c r="H44" s="81"/>
      <c r="I44" s="21">
        <f t="shared" si="1"/>
        <v>1318.3700000000001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6" customFormat="1" ht="13.5" thickBot="1" x14ac:dyDescent="0.25">
      <c r="A45" s="76" t="s">
        <v>3</v>
      </c>
      <c r="B45" s="77"/>
      <c r="C45" s="78" t="s">
        <v>91</v>
      </c>
      <c r="D45" s="79">
        <v>37</v>
      </c>
      <c r="E45" s="80"/>
      <c r="F45" s="81"/>
      <c r="G45" s="82"/>
      <c r="H45" s="81">
        <v>9703.8799999999992</v>
      </c>
      <c r="I45" s="21">
        <f t="shared" si="1"/>
        <v>9703.8799999999992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6" customFormat="1" ht="13.5" thickBot="1" x14ac:dyDescent="0.25">
      <c r="A46" s="270" t="s">
        <v>4</v>
      </c>
      <c r="B46" s="271"/>
      <c r="C46" s="272" t="s">
        <v>47</v>
      </c>
      <c r="D46" s="273">
        <v>38</v>
      </c>
      <c r="E46" s="274">
        <v>330</v>
      </c>
      <c r="F46" s="275"/>
      <c r="G46" s="276"/>
      <c r="H46" s="275"/>
      <c r="I46" s="21">
        <f t="shared" si="1"/>
        <v>330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6" customFormat="1" ht="25.5" x14ac:dyDescent="0.2">
      <c r="A47" s="83" t="s">
        <v>49</v>
      </c>
      <c r="B47" s="84"/>
      <c r="C47" s="85" t="s">
        <v>139</v>
      </c>
      <c r="D47" s="86">
        <v>4</v>
      </c>
      <c r="E47" s="87">
        <f>E48+E49+E55</f>
        <v>655.75</v>
      </c>
      <c r="F47" s="87">
        <f>F48+F49+F55</f>
        <v>27087.72</v>
      </c>
      <c r="G47" s="87">
        <f>G48+G49+G55</f>
        <v>637.76</v>
      </c>
      <c r="H47" s="87">
        <f>H48+H49+H55</f>
        <v>6206.5</v>
      </c>
      <c r="I47" s="21">
        <f t="shared" si="1"/>
        <v>34587.729999999996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6" customFormat="1" x14ac:dyDescent="0.2">
      <c r="A48" s="88" t="s">
        <v>0</v>
      </c>
      <c r="B48" s="89"/>
      <c r="C48" s="90" t="s">
        <v>59</v>
      </c>
      <c r="D48" s="91">
        <v>41</v>
      </c>
      <c r="E48" s="26"/>
      <c r="F48" s="92"/>
      <c r="G48" s="93">
        <v>0</v>
      </c>
      <c r="H48" s="92">
        <v>0</v>
      </c>
      <c r="I48" s="21">
        <f t="shared" si="1"/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6" customFormat="1" x14ac:dyDescent="0.2">
      <c r="A49" s="94" t="s">
        <v>1</v>
      </c>
      <c r="B49" s="95"/>
      <c r="C49" s="90" t="s">
        <v>60</v>
      </c>
      <c r="D49" s="91">
        <v>42</v>
      </c>
      <c r="E49" s="27">
        <f>SUM(E50:E54)</f>
        <v>655.75</v>
      </c>
      <c r="F49" s="27">
        <f>SUM(F50:F53)</f>
        <v>27087.72</v>
      </c>
      <c r="G49" s="27">
        <f>SUM(G50:G53)</f>
        <v>637.76</v>
      </c>
      <c r="H49" s="27">
        <f>SUM(H50:H53)</f>
        <v>6206.5</v>
      </c>
      <c r="I49" s="21">
        <f t="shared" si="1"/>
        <v>34587.729999999996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6" customFormat="1" x14ac:dyDescent="0.2">
      <c r="A50" s="94"/>
      <c r="B50" s="30" t="s">
        <v>18</v>
      </c>
      <c r="C50" s="96" t="s">
        <v>62</v>
      </c>
      <c r="D50" s="97"/>
      <c r="E50" s="33"/>
      <c r="F50" s="69"/>
      <c r="G50" s="35"/>
      <c r="H50" s="69"/>
      <c r="I50" s="21">
        <f t="shared" si="1"/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6" customFormat="1" x14ac:dyDescent="0.2">
      <c r="A51" s="94"/>
      <c r="B51" s="30" t="s">
        <v>19</v>
      </c>
      <c r="C51" s="96" t="s">
        <v>63</v>
      </c>
      <c r="D51" s="97"/>
      <c r="E51" s="33">
        <v>346.25</v>
      </c>
      <c r="F51" s="69"/>
      <c r="G51" s="35">
        <v>637.76</v>
      </c>
      <c r="H51" s="69">
        <v>6206.5</v>
      </c>
      <c r="I51" s="21">
        <f t="shared" si="1"/>
        <v>7190.51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6" customFormat="1" x14ac:dyDescent="0.2">
      <c r="A52" s="94"/>
      <c r="B52" s="30" t="s">
        <v>20</v>
      </c>
      <c r="C52" s="96" t="s">
        <v>64</v>
      </c>
      <c r="D52" s="97"/>
      <c r="E52" s="33"/>
      <c r="F52" s="69"/>
      <c r="G52" s="35"/>
      <c r="H52" s="69"/>
      <c r="I52" s="21">
        <f t="shared" si="1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6" customFormat="1" x14ac:dyDescent="0.2">
      <c r="A53" s="94"/>
      <c r="B53" s="30" t="s">
        <v>21</v>
      </c>
      <c r="C53" s="96" t="s">
        <v>65</v>
      </c>
      <c r="D53" s="97"/>
      <c r="E53" s="33">
        <v>309.5</v>
      </c>
      <c r="F53" s="69">
        <v>27087.72</v>
      </c>
      <c r="G53" s="35"/>
      <c r="H53" s="69"/>
      <c r="I53" s="21">
        <f t="shared" si="1"/>
        <v>27397.22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6" customFormat="1" x14ac:dyDescent="0.2">
      <c r="A54" s="226"/>
      <c r="B54" s="227" t="s">
        <v>61</v>
      </c>
      <c r="C54" s="96" t="s">
        <v>170</v>
      </c>
      <c r="D54" s="97"/>
      <c r="E54" s="228"/>
      <c r="F54" s="229"/>
      <c r="G54" s="230"/>
      <c r="H54" s="229"/>
      <c r="I54" s="2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6" customFormat="1" ht="12.75" customHeight="1" thickBot="1" x14ac:dyDescent="0.25">
      <c r="A55" s="98" t="s">
        <v>2</v>
      </c>
      <c r="B55" s="99"/>
      <c r="C55" s="100" t="s">
        <v>66</v>
      </c>
      <c r="D55" s="101">
        <v>45</v>
      </c>
      <c r="E55" s="102"/>
      <c r="F55" s="103">
        <v>0</v>
      </c>
      <c r="G55" s="104">
        <v>0</v>
      </c>
      <c r="H55" s="103">
        <v>0</v>
      </c>
      <c r="I55" s="21">
        <f t="shared" si="1"/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6" customFormat="1" ht="15.75" thickBot="1" x14ac:dyDescent="0.25">
      <c r="A56" s="105"/>
      <c r="B56" s="106"/>
      <c r="C56" s="107" t="s">
        <v>142</v>
      </c>
      <c r="D56" s="108"/>
      <c r="E56" s="109">
        <f>E7+E47</f>
        <v>112514.68000000001</v>
      </c>
      <c r="F56" s="109">
        <f>F7+F47</f>
        <v>1427705.86</v>
      </c>
      <c r="G56" s="109">
        <f>G7+G47</f>
        <v>7475.23</v>
      </c>
      <c r="H56" s="109">
        <f>H7+H47</f>
        <v>122102.54000000001</v>
      </c>
      <c r="I56" s="109">
        <f>I7+I47</f>
        <v>1669798.31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119" customFormat="1" ht="16.5" thickTop="1" thickBot="1" x14ac:dyDescent="0.25">
      <c r="A57" s="110" t="s">
        <v>56</v>
      </c>
      <c r="B57" s="111"/>
      <c r="C57" s="112" t="s">
        <v>92</v>
      </c>
      <c r="D57" s="113">
        <v>5</v>
      </c>
      <c r="E57" s="114"/>
      <c r="F57" s="114"/>
      <c r="G57" s="115"/>
      <c r="H57" s="116"/>
      <c r="I57" s="117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s="119" customFormat="1" ht="16.5" thickTop="1" thickBot="1" x14ac:dyDescent="0.25">
      <c r="A58" s="120"/>
      <c r="B58" s="121"/>
      <c r="C58" s="122"/>
      <c r="D58" s="123"/>
      <c r="E58" s="124"/>
      <c r="F58" s="124"/>
      <c r="G58" s="124"/>
      <c r="H58" s="124"/>
      <c r="I58" s="124"/>
      <c r="J58" s="125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</row>
    <row r="59" spans="1:256" s="6" customFormat="1" ht="19.5" customHeight="1" thickTop="1" thickBot="1" x14ac:dyDescent="0.25">
      <c r="A59" s="126"/>
      <c r="B59" s="127"/>
      <c r="C59" s="128" t="s">
        <v>143</v>
      </c>
      <c r="D59" s="129"/>
      <c r="E59" s="130">
        <f>E56</f>
        <v>112514.68000000001</v>
      </c>
      <c r="F59" s="130">
        <f>F56</f>
        <v>1427705.86</v>
      </c>
      <c r="G59" s="130">
        <f>G56</f>
        <v>7475.23</v>
      </c>
      <c r="H59" s="130">
        <f>H56</f>
        <v>122102.54000000001</v>
      </c>
      <c r="I59" s="131">
        <f>SUM(E59:H59)</f>
        <v>1669798.31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6" customFormat="1" ht="14.25" thickTop="1" thickBot="1" x14ac:dyDescent="0.25">
      <c r="A60" s="3"/>
      <c r="B60" s="3"/>
      <c r="C60" s="3"/>
      <c r="D60" s="3"/>
      <c r="E60" s="132"/>
      <c r="F60" s="5"/>
      <c r="G60" s="3"/>
      <c r="H60" s="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6" customFormat="1" ht="19.5" customHeight="1" thickTop="1" thickBot="1" x14ac:dyDescent="0.25">
      <c r="A61" s="133"/>
      <c r="B61" s="127"/>
      <c r="C61" s="134" t="s">
        <v>12</v>
      </c>
      <c r="D61" s="135"/>
      <c r="E61" s="136">
        <v>94686.89</v>
      </c>
      <c r="F61" s="136">
        <v>1587684.21</v>
      </c>
      <c r="G61" s="136">
        <v>12019.43</v>
      </c>
      <c r="H61" s="137">
        <v>123855.36</v>
      </c>
      <c r="I61" s="138">
        <f>SUM(E61:H61)</f>
        <v>1818245.89</v>
      </c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</row>
    <row r="62" spans="1:256" s="6" customFormat="1" ht="16.5" thickTop="1" thickBot="1" x14ac:dyDescent="0.25">
      <c r="A62" s="133"/>
      <c r="B62" s="127"/>
      <c r="C62" s="127"/>
      <c r="D62" s="127"/>
      <c r="E62" s="140"/>
      <c r="F62" s="141"/>
      <c r="G62" s="142"/>
      <c r="H62" s="141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</row>
    <row r="63" spans="1:256" s="6" customFormat="1" ht="19.5" customHeight="1" thickTop="1" thickBot="1" x14ac:dyDescent="0.25">
      <c r="A63" s="143"/>
      <c r="B63" s="127"/>
      <c r="C63" s="144" t="s">
        <v>93</v>
      </c>
      <c r="D63" s="145"/>
      <c r="E63" s="146">
        <f>E61-E59</f>
        <v>-17827.790000000008</v>
      </c>
      <c r="F63" s="146">
        <f>F61-F59</f>
        <v>159978.34999999986</v>
      </c>
      <c r="G63" s="146">
        <f t="shared" ref="G63:H63" si="2">G61-G59</f>
        <v>4544.2000000000007</v>
      </c>
      <c r="H63" s="146">
        <f t="shared" si="2"/>
        <v>1752.8199999999924</v>
      </c>
      <c r="I63" s="147">
        <f>I61-I59</f>
        <v>148447.57999999984</v>
      </c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</row>
    <row r="64" spans="1:256" s="6" customFormat="1" ht="15.75" thickTop="1" x14ac:dyDescent="0.2">
      <c r="A64" s="143"/>
      <c r="B64" s="127"/>
      <c r="C64" s="127"/>
      <c r="D64" s="127"/>
      <c r="E64" s="127"/>
      <c r="F64" s="127"/>
      <c r="G64" s="142"/>
      <c r="H64" s="141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</row>
    <row r="65" spans="1:256" s="6" customFormat="1" ht="15" x14ac:dyDescent="0.2">
      <c r="A65" s="148"/>
      <c r="B65" s="127"/>
      <c r="C65" s="127"/>
      <c r="D65" s="127"/>
      <c r="E65" s="127"/>
      <c r="F65" s="127"/>
      <c r="G65" s="142"/>
      <c r="H65" s="1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</row>
    <row r="66" spans="1:256" s="6" customFormat="1" ht="15" x14ac:dyDescent="0.2">
      <c r="A66" s="149"/>
      <c r="B66"/>
      <c r="C66"/>
      <c r="D66"/>
      <c r="E66" s="127"/>
      <c r="F66" s="127"/>
      <c r="G66" s="142"/>
      <c r="H66" s="1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  <c r="HQ66" s="139"/>
      <c r="HR66" s="139"/>
      <c r="HS66" s="139"/>
      <c r="HT66" s="139"/>
      <c r="HU66" s="139"/>
      <c r="HV66" s="139"/>
      <c r="HW66" s="139"/>
      <c r="HX66" s="139"/>
      <c r="HY66" s="139"/>
      <c r="HZ66" s="139"/>
      <c r="IA66" s="139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</row>
    <row r="67" spans="1:256" s="6" customFormat="1" ht="15" x14ac:dyDescent="0.2">
      <c r="A67" s="149"/>
      <c r="B67" t="s">
        <v>164</v>
      </c>
      <c r="C67"/>
      <c r="D67"/>
      <c r="E67" s="127"/>
      <c r="F67" s="127"/>
      <c r="G67" s="142"/>
      <c r="H67" s="141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139"/>
      <c r="CO67" s="139"/>
      <c r="CP67" s="139"/>
      <c r="CQ67" s="139"/>
      <c r="CR67" s="139"/>
      <c r="CS67" s="139"/>
      <c r="CT67" s="139"/>
      <c r="CU67" s="139"/>
      <c r="CV67" s="139"/>
      <c r="CW67" s="139"/>
      <c r="CX67" s="139"/>
      <c r="CY67" s="139"/>
      <c r="CZ67" s="139"/>
      <c r="DA67" s="139"/>
      <c r="DB67" s="139"/>
      <c r="DC67" s="139"/>
      <c r="DD67" s="139"/>
      <c r="DE67" s="139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139"/>
      <c r="DQ67" s="139"/>
      <c r="DR67" s="139"/>
      <c r="DS67" s="139"/>
      <c r="DT67" s="139"/>
      <c r="DU67" s="139"/>
      <c r="DV67" s="139"/>
      <c r="DW67" s="139"/>
      <c r="DX67" s="139"/>
      <c r="DY67" s="139"/>
      <c r="DZ67" s="139"/>
      <c r="EA67" s="139"/>
      <c r="EB67" s="139"/>
      <c r="EC67" s="139"/>
      <c r="ED67" s="139"/>
      <c r="EE67" s="139"/>
      <c r="EF67" s="139"/>
      <c r="EG67" s="139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139"/>
      <c r="ES67" s="139"/>
      <c r="ET67" s="139"/>
      <c r="EU67" s="139"/>
      <c r="EV67" s="139"/>
      <c r="EW67" s="139"/>
      <c r="EX67" s="139"/>
      <c r="EY67" s="139"/>
      <c r="EZ67" s="139"/>
      <c r="FA67" s="139"/>
      <c r="FB67" s="139"/>
      <c r="FC67" s="139"/>
      <c r="FD67" s="139"/>
      <c r="FE67" s="139"/>
      <c r="FF67" s="139"/>
      <c r="FG67" s="139"/>
      <c r="FH67" s="139"/>
      <c r="FI67" s="139"/>
      <c r="FJ67" s="139"/>
      <c r="FK67" s="139"/>
      <c r="FL67" s="139"/>
      <c r="FM67" s="139"/>
      <c r="FN67" s="139"/>
      <c r="FO67" s="139"/>
      <c r="FP67" s="139"/>
      <c r="FQ67" s="139"/>
      <c r="FR67" s="139"/>
      <c r="FS67" s="139"/>
      <c r="FT67" s="139"/>
      <c r="FU67" s="139"/>
      <c r="FV67" s="139"/>
      <c r="FW67" s="139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139"/>
      <c r="GI67" s="139"/>
      <c r="GJ67" s="139"/>
      <c r="GK67" s="139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139"/>
      <c r="GW67" s="139"/>
      <c r="GX67" s="139"/>
      <c r="GY67" s="139"/>
      <c r="GZ67" s="139"/>
      <c r="HA67" s="139"/>
      <c r="HB67" s="139"/>
      <c r="HC67" s="139"/>
      <c r="HD67" s="139"/>
      <c r="HE67" s="139"/>
      <c r="HF67" s="139"/>
      <c r="HG67" s="139"/>
      <c r="HH67" s="139"/>
      <c r="HI67" s="139"/>
      <c r="HJ67" s="139"/>
      <c r="HK67" s="139"/>
      <c r="HL67" s="139"/>
      <c r="HM67" s="139"/>
      <c r="HN67" s="139"/>
      <c r="HO67" s="139"/>
      <c r="HP67" s="139"/>
      <c r="HQ67" s="139"/>
      <c r="HR67" s="139"/>
      <c r="HS67" s="139"/>
      <c r="HT67" s="139"/>
      <c r="HU67" s="139"/>
      <c r="HV67" s="139"/>
      <c r="HW67" s="139"/>
      <c r="HX67" s="139"/>
      <c r="HY67" s="139"/>
      <c r="HZ67" s="139"/>
      <c r="IA67" s="139"/>
      <c r="IB67" s="139"/>
      <c r="IC67" s="139"/>
      <c r="ID67" s="139"/>
      <c r="IE67" s="139"/>
      <c r="IF67" s="139"/>
      <c r="IG67" s="139"/>
      <c r="IH67" s="139"/>
      <c r="II67" s="139"/>
      <c r="IJ67" s="139"/>
      <c r="IK67" s="139"/>
      <c r="IL67" s="139"/>
      <c r="IM67" s="139"/>
      <c r="IN67" s="139"/>
      <c r="IO67" s="139"/>
      <c r="IP67" s="139"/>
      <c r="IQ67" s="139"/>
      <c r="IR67" s="139"/>
      <c r="IS67" s="139"/>
      <c r="IT67" s="139"/>
      <c r="IU67" s="139"/>
      <c r="IV67" s="139"/>
    </row>
    <row r="68" spans="1:256" s="6" customFormat="1" x14ac:dyDescent="0.2">
      <c r="A68" s="149"/>
      <c r="B68" s="150"/>
      <c r="C68" s="151"/>
      <c r="D68" s="150"/>
      <c r="E68" s="150"/>
      <c r="F68" s="150"/>
      <c r="G68" s="150"/>
      <c r="H68" s="13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6" customFormat="1" x14ac:dyDescent="0.2">
      <c r="A69" s="143"/>
      <c r="B69" s="150"/>
      <c r="C69" s="3"/>
      <c r="D69" s="150"/>
      <c r="E69" s="150"/>
      <c r="F69" s="150"/>
      <c r="G69" s="150"/>
      <c r="H69" s="281" t="s">
        <v>14</v>
      </c>
      <c r="I69" s="28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6" customFormat="1" x14ac:dyDescent="0.2">
      <c r="A70" s="150"/>
      <c r="B70" s="150"/>
      <c r="C70" s="150"/>
      <c r="D70" s="150"/>
      <c r="E70" s="152" t="s">
        <v>83</v>
      </c>
      <c r="F70" s="150"/>
      <c r="G70" s="150"/>
      <c r="H70" s="5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6" customFormat="1" x14ac:dyDescent="0.2">
      <c r="A71" s="150" t="s">
        <v>227</v>
      </c>
      <c r="B71" s="150"/>
      <c r="C71" s="150"/>
      <c r="D71" s="150"/>
      <c r="E71" s="3"/>
      <c r="F71" s="150"/>
      <c r="G71" s="150"/>
      <c r="H71" s="153"/>
      <c r="I71" s="15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6" customFormat="1" x14ac:dyDescent="0.2">
      <c r="A72" s="150" t="s">
        <v>82</v>
      </c>
      <c r="B72" s="150"/>
      <c r="C72" s="150"/>
      <c r="D72" s="150"/>
      <c r="E72" s="150"/>
      <c r="F72" s="150"/>
      <c r="G72" s="150"/>
      <c r="H72" s="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6" customFormat="1" x14ac:dyDescent="0.2">
      <c r="A73" s="150"/>
      <c r="B73" s="150"/>
      <c r="C73" s="150"/>
      <c r="D73" s="150"/>
      <c r="E73" s="150"/>
      <c r="F73" s="150"/>
      <c r="G73" s="150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6" customFormat="1" x14ac:dyDescent="0.2">
      <c r="A74" s="150"/>
      <c r="B74" s="150"/>
      <c r="C74" s="150"/>
      <c r="D74" s="150"/>
      <c r="E74" s="150"/>
      <c r="F74" s="150"/>
      <c r="G74" s="150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6" customFormat="1" x14ac:dyDescent="0.2">
      <c r="A75" s="150"/>
      <c r="B75" s="150"/>
      <c r="C75" s="150"/>
      <c r="D75" s="150"/>
      <c r="E75" s="150"/>
      <c r="F75" s="150"/>
      <c r="G75" s="150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6" customFormat="1" x14ac:dyDescent="0.2">
      <c r="A76" s="150"/>
      <c r="B76" s="3"/>
      <c r="C76" s="3"/>
      <c r="D76" s="150"/>
      <c r="E76" s="150"/>
      <c r="F76" s="150"/>
      <c r="G76" s="150"/>
      <c r="H76" s="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6" customFormat="1" x14ac:dyDescent="0.2">
      <c r="A77" s="150"/>
      <c r="B77" s="3"/>
      <c r="C77" s="3"/>
      <c r="D77" s="150"/>
      <c r="E77" s="150"/>
      <c r="F77" s="150"/>
      <c r="G77" s="150"/>
      <c r="H77" s="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6" customFormat="1" x14ac:dyDescent="0.2">
      <c r="A78" s="3"/>
      <c r="B78" s="3"/>
      <c r="C78" s="3"/>
      <c r="D78" s="150"/>
      <c r="E78" s="150"/>
      <c r="F78" s="150"/>
      <c r="G78" s="150"/>
      <c r="H78" s="5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</sheetData>
  <mergeCells count="2">
    <mergeCell ref="C4:I4"/>
    <mergeCell ref="H69:I69"/>
  </mergeCells>
  <pageMargins left="0.59055118110236227" right="0.62992125984251968" top="0.51181102362204722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SK-PR</vt:lpstr>
      <vt:lpstr>SK-RAS</vt:lpstr>
      <vt:lpstr>'SK-RAS'!Ispis_naslova</vt:lpstr>
    </vt:vector>
  </TitlesOfParts>
  <Company>Zupanija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racunovodstvo os str</cp:lastModifiedBy>
  <cp:lastPrinted>2025-01-23T08:42:25Z</cp:lastPrinted>
  <dcterms:created xsi:type="dcterms:W3CDTF">2009-09-29T11:29:53Z</dcterms:created>
  <dcterms:modified xsi:type="dcterms:W3CDTF">2025-01-23T09:08:46Z</dcterms:modified>
</cp:coreProperties>
</file>