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AŽETAK " sheetId="8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2" i="7" l="1"/>
  <c r="F172" i="7"/>
  <c r="G172" i="7"/>
  <c r="E151" i="7"/>
  <c r="F151" i="7"/>
  <c r="G151" i="7"/>
  <c r="G150" i="7" s="1"/>
  <c r="H231" i="7"/>
  <c r="I231" i="7"/>
  <c r="G229" i="7"/>
  <c r="I229" i="7" s="1"/>
  <c r="F229" i="7"/>
  <c r="F228" i="7" s="1"/>
  <c r="E229" i="7"/>
  <c r="E228" i="7" s="1"/>
  <c r="F150" i="7"/>
  <c r="E150" i="7"/>
  <c r="G228" i="7" l="1"/>
  <c r="H229" i="7"/>
  <c r="G59" i="7"/>
  <c r="I280" i="3" l="1"/>
  <c r="I281" i="3"/>
  <c r="H280" i="3"/>
  <c r="H281" i="3"/>
  <c r="F280" i="3"/>
  <c r="G280" i="3"/>
  <c r="E280" i="3"/>
  <c r="I271" i="3"/>
  <c r="I274" i="3"/>
  <c r="F276" i="3"/>
  <c r="G276" i="3"/>
  <c r="H276" i="3" s="1"/>
  <c r="E276" i="3"/>
  <c r="I276" i="3" l="1"/>
  <c r="I235" i="7"/>
  <c r="H235" i="7"/>
  <c r="G233" i="7"/>
  <c r="F233" i="7"/>
  <c r="E233" i="7"/>
  <c r="E232" i="7" s="1"/>
  <c r="E226" i="7" s="1"/>
  <c r="F232" i="7"/>
  <c r="F226" i="7" s="1"/>
  <c r="H233" i="7" l="1"/>
  <c r="I233" i="7"/>
  <c r="G232" i="7"/>
  <c r="G226" i="7" s="1"/>
  <c r="I193" i="7"/>
  <c r="I182" i="7"/>
  <c r="I179" i="7"/>
  <c r="F147" i="7"/>
  <c r="F146" i="7" s="1"/>
  <c r="G147" i="7"/>
  <c r="G146" i="7" s="1"/>
  <c r="E147" i="7"/>
  <c r="E146" i="7" s="1"/>
  <c r="G123" i="7"/>
  <c r="F123" i="7"/>
  <c r="H228" i="7" l="1"/>
  <c r="I228" i="7"/>
  <c r="I232" i="7"/>
  <c r="H232" i="7"/>
  <c r="I44" i="7"/>
  <c r="F9" i="7"/>
  <c r="I226" i="7" l="1"/>
  <c r="H226" i="7"/>
  <c r="F66" i="3"/>
  <c r="E208" i="7" l="1"/>
  <c r="F208" i="7"/>
  <c r="E158" i="7"/>
  <c r="F158" i="7"/>
  <c r="H130" i="7"/>
  <c r="H129" i="7"/>
  <c r="E101" i="7"/>
  <c r="F101" i="7"/>
  <c r="E85" i="7"/>
  <c r="F85" i="7"/>
  <c r="E39" i="7"/>
  <c r="F39" i="7"/>
  <c r="H45" i="7"/>
  <c r="H44" i="7"/>
  <c r="H18" i="7"/>
  <c r="H17" i="7"/>
  <c r="H289" i="3"/>
  <c r="H267" i="3"/>
  <c r="E29" i="3"/>
  <c r="F17" i="5" l="1"/>
  <c r="E17" i="5"/>
  <c r="I222" i="7" l="1"/>
  <c r="I210" i="7"/>
  <c r="I190" i="7"/>
  <c r="I191" i="7"/>
  <c r="I192" i="7"/>
  <c r="I194" i="7"/>
  <c r="I195" i="7"/>
  <c r="I201" i="7"/>
  <c r="I175" i="7"/>
  <c r="I176" i="7"/>
  <c r="I177" i="7"/>
  <c r="I178" i="7"/>
  <c r="I180" i="7"/>
  <c r="I181" i="7"/>
  <c r="I183" i="7"/>
  <c r="I184" i="7"/>
  <c r="I185" i="7"/>
  <c r="I186" i="7"/>
  <c r="I187" i="7"/>
  <c r="I188" i="7"/>
  <c r="I189" i="7"/>
  <c r="I159" i="7"/>
  <c r="I163" i="7"/>
  <c r="I138" i="7"/>
  <c r="I103" i="7"/>
  <c r="I104" i="7"/>
  <c r="I105" i="7"/>
  <c r="I106" i="7"/>
  <c r="I108" i="7"/>
  <c r="I109" i="7"/>
  <c r="I114" i="7"/>
  <c r="I88" i="7"/>
  <c r="I91" i="7"/>
  <c r="I95" i="7"/>
  <c r="I99" i="7"/>
  <c r="I77" i="7"/>
  <c r="I78" i="7"/>
  <c r="I60" i="7"/>
  <c r="I62" i="7"/>
  <c r="I63" i="7"/>
  <c r="I66" i="7"/>
  <c r="I67" i="7"/>
  <c r="I68" i="7"/>
  <c r="I69" i="7"/>
  <c r="I40" i="7"/>
  <c r="I41" i="7"/>
  <c r="I42" i="7"/>
  <c r="I43" i="7"/>
  <c r="I45" i="7"/>
  <c r="I48" i="7"/>
  <c r="I49" i="7"/>
  <c r="I32" i="7"/>
  <c r="I10" i="7"/>
  <c r="I13" i="7"/>
  <c r="I14" i="7"/>
  <c r="I16" i="7"/>
  <c r="I21" i="7"/>
  <c r="H222" i="7"/>
  <c r="H209" i="7"/>
  <c r="H210" i="7"/>
  <c r="H213" i="7"/>
  <c r="H187" i="7"/>
  <c r="H188" i="7"/>
  <c r="H189" i="7"/>
  <c r="H190" i="7"/>
  <c r="H191" i="7"/>
  <c r="H192" i="7"/>
  <c r="H194" i="7"/>
  <c r="H195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63" i="7"/>
  <c r="H164" i="7"/>
  <c r="H165" i="7"/>
  <c r="H166" i="7"/>
  <c r="H138" i="7"/>
  <c r="H139" i="7"/>
  <c r="H140" i="7"/>
  <c r="H123" i="7"/>
  <c r="H124" i="7"/>
  <c r="H125" i="7"/>
  <c r="H126" i="7"/>
  <c r="H109" i="7"/>
  <c r="H88" i="7"/>
  <c r="H91" i="7"/>
  <c r="H77" i="7"/>
  <c r="H78" i="7"/>
  <c r="H60" i="7"/>
  <c r="H61" i="7"/>
  <c r="H62" i="7"/>
  <c r="H63" i="7"/>
  <c r="H66" i="7"/>
  <c r="H67" i="7"/>
  <c r="H68" i="7"/>
  <c r="H69" i="7"/>
  <c r="H40" i="7"/>
  <c r="H41" i="7"/>
  <c r="H42" i="7"/>
  <c r="H43" i="7"/>
  <c r="H32" i="7"/>
  <c r="H10" i="7"/>
  <c r="H11" i="7"/>
  <c r="H12" i="7"/>
  <c r="H13" i="7"/>
  <c r="H14" i="7"/>
  <c r="H15" i="7"/>
  <c r="H16" i="7"/>
  <c r="H19" i="7"/>
  <c r="H20" i="7"/>
  <c r="H21" i="7"/>
  <c r="H22" i="7"/>
  <c r="H23" i="7"/>
  <c r="H24" i="7"/>
  <c r="I304" i="3" l="1"/>
  <c r="I305" i="3"/>
  <c r="I287" i="3"/>
  <c r="I288" i="3"/>
  <c r="I289" i="3"/>
  <c r="I290" i="3"/>
  <c r="I264" i="3"/>
  <c r="I265" i="3"/>
  <c r="I267" i="3"/>
  <c r="I269" i="3"/>
  <c r="I270" i="3"/>
  <c r="I279" i="3"/>
  <c r="I263" i="3"/>
  <c r="I240" i="3"/>
  <c r="I250" i="3"/>
  <c r="I224" i="3"/>
  <c r="I232" i="3"/>
  <c r="I216" i="3"/>
  <c r="I200" i="3"/>
  <c r="I208" i="3"/>
  <c r="I184" i="3"/>
  <c r="I186" i="3"/>
  <c r="I192" i="3"/>
  <c r="I168" i="3"/>
  <c r="I176" i="3"/>
  <c r="I152" i="3"/>
  <c r="I134" i="3"/>
  <c r="I135" i="3"/>
  <c r="I137" i="3"/>
  <c r="I138" i="3"/>
  <c r="I144" i="3"/>
  <c r="I120" i="3"/>
  <c r="I128" i="3"/>
  <c r="I130" i="3"/>
  <c r="I105" i="3"/>
  <c r="I106" i="3"/>
  <c r="I112" i="3"/>
  <c r="I114" i="3"/>
  <c r="I96" i="3"/>
  <c r="I98" i="3"/>
  <c r="I101" i="3"/>
  <c r="I103" i="3"/>
  <c r="I81" i="3"/>
  <c r="I83" i="3"/>
  <c r="I84" i="3"/>
  <c r="I74" i="3"/>
  <c r="I77" i="3"/>
  <c r="I55" i="3"/>
  <c r="I56" i="3"/>
  <c r="I58" i="3"/>
  <c r="I59" i="3"/>
  <c r="I44" i="3"/>
  <c r="I45" i="3"/>
  <c r="I32" i="3"/>
  <c r="I35" i="3"/>
  <c r="I41" i="3"/>
  <c r="I13" i="3"/>
  <c r="I14" i="3"/>
  <c r="I19" i="3"/>
  <c r="I22" i="3"/>
  <c r="I27" i="3"/>
  <c r="I30" i="3"/>
  <c r="H300" i="3"/>
  <c r="H303" i="3"/>
  <c r="H304" i="3"/>
  <c r="H305" i="3"/>
  <c r="H279" i="3"/>
  <c r="H285" i="3"/>
  <c r="H287" i="3"/>
  <c r="H288" i="3"/>
  <c r="H290" i="3"/>
  <c r="H293" i="3"/>
  <c r="H295" i="3"/>
  <c r="H298" i="3"/>
  <c r="H263" i="3"/>
  <c r="H264" i="3"/>
  <c r="H265" i="3"/>
  <c r="H266" i="3"/>
  <c r="H270" i="3"/>
  <c r="H240" i="3"/>
  <c r="H250" i="3"/>
  <c r="H224" i="3"/>
  <c r="H232" i="3"/>
  <c r="H208" i="3"/>
  <c r="H210" i="3"/>
  <c r="H216" i="3"/>
  <c r="H218" i="3"/>
  <c r="H192" i="3"/>
  <c r="H200" i="3"/>
  <c r="H176" i="3"/>
  <c r="H184" i="3"/>
  <c r="H160" i="3"/>
  <c r="H168" i="3"/>
  <c r="H144" i="3"/>
  <c r="H152" i="3"/>
  <c r="H120" i="3"/>
  <c r="H126" i="3"/>
  <c r="H128" i="3"/>
  <c r="H135" i="3"/>
  <c r="H136" i="3"/>
  <c r="H105" i="3"/>
  <c r="H106" i="3"/>
  <c r="H112" i="3"/>
  <c r="H96" i="3"/>
  <c r="H101" i="3"/>
  <c r="H103" i="3"/>
  <c r="H71" i="3"/>
  <c r="H73" i="3"/>
  <c r="H74" i="3"/>
  <c r="H75" i="3"/>
  <c r="H76" i="3"/>
  <c r="H77" i="3"/>
  <c r="H79" i="3"/>
  <c r="H80" i="3"/>
  <c r="H81" i="3"/>
  <c r="H82" i="3"/>
  <c r="H83" i="3"/>
  <c r="H84" i="3"/>
  <c r="H55" i="3"/>
  <c r="H56" i="3"/>
  <c r="H58" i="3"/>
  <c r="H59" i="3"/>
  <c r="H62" i="3"/>
  <c r="H65" i="3"/>
  <c r="H32" i="3"/>
  <c r="H33" i="3"/>
  <c r="H35" i="3"/>
  <c r="H39" i="3"/>
  <c r="H41" i="3"/>
  <c r="H44" i="3"/>
  <c r="H45" i="3"/>
  <c r="H12" i="3"/>
  <c r="H13" i="3"/>
  <c r="H14" i="3"/>
  <c r="H16" i="3"/>
  <c r="H19" i="3"/>
  <c r="H27" i="3"/>
  <c r="H30" i="3"/>
  <c r="G72" i="3"/>
  <c r="F275" i="3"/>
  <c r="G275" i="3"/>
  <c r="F258" i="3"/>
  <c r="G258" i="3"/>
  <c r="H258" i="3" s="1"/>
  <c r="F91" i="3"/>
  <c r="G91" i="3"/>
  <c r="H91" i="3" s="1"/>
  <c r="I79" i="3"/>
  <c r="I73" i="3"/>
  <c r="G85" i="7"/>
  <c r="H275" i="3" l="1"/>
  <c r="I275" i="3"/>
  <c r="H85" i="7"/>
  <c r="I85" i="7"/>
  <c r="G101" i="7"/>
  <c r="I101" i="7" s="1"/>
  <c r="G9" i="7"/>
  <c r="G158" i="7"/>
  <c r="I158" i="7" s="1"/>
  <c r="G208" i="7"/>
  <c r="I208" i="7" s="1"/>
  <c r="G39" i="7"/>
  <c r="I39" i="7" s="1"/>
  <c r="E85" i="3" l="1"/>
  <c r="G85" i="3"/>
  <c r="F85" i="3"/>
  <c r="E274" i="3"/>
  <c r="G272" i="3"/>
  <c r="F272" i="3"/>
  <c r="E252" i="3"/>
  <c r="G252" i="3"/>
  <c r="F252" i="3"/>
  <c r="E220" i="3"/>
  <c r="E196" i="3"/>
  <c r="E180" i="3"/>
  <c r="E164" i="3"/>
  <c r="E156" i="3"/>
  <c r="G156" i="3"/>
  <c r="F156" i="3"/>
  <c r="E148" i="3"/>
  <c r="E140" i="3"/>
  <c r="E116" i="3"/>
  <c r="E108" i="3"/>
  <c r="E244" i="3"/>
  <c r="E236" i="3"/>
  <c r="E228" i="3"/>
  <c r="E188" i="3"/>
  <c r="E172" i="3"/>
  <c r="E66" i="3"/>
  <c r="G66" i="3"/>
  <c r="G60" i="3"/>
  <c r="F60" i="3"/>
  <c r="I272" i="3" l="1"/>
  <c r="F53" i="3"/>
  <c r="G53" i="3"/>
  <c r="H252" i="3"/>
  <c r="H85" i="3"/>
  <c r="H156" i="3"/>
  <c r="H66" i="3"/>
  <c r="E204" i="3"/>
  <c r="E272" i="3"/>
  <c r="E53" i="3" s="1"/>
  <c r="E72" i="3"/>
  <c r="H72" i="3" s="1"/>
  <c r="E212" i="3"/>
  <c r="E260" i="3"/>
  <c r="E124" i="3"/>
  <c r="E132" i="3"/>
  <c r="E100" i="3"/>
  <c r="E78" i="3"/>
  <c r="E60" i="3"/>
  <c r="H60" i="3" s="1"/>
  <c r="H172" i="7"/>
  <c r="E122" i="7"/>
  <c r="F122" i="7"/>
  <c r="G122" i="7"/>
  <c r="H272" i="3" l="1"/>
  <c r="H122" i="7"/>
  <c r="E59" i="7"/>
  <c r="E9" i="7" l="1"/>
  <c r="H9" i="7" s="1"/>
  <c r="G162" i="7" l="1"/>
  <c r="E162" i="7"/>
  <c r="F162" i="7"/>
  <c r="H208" i="7"/>
  <c r="G137" i="7"/>
  <c r="E137" i="7"/>
  <c r="F137" i="7"/>
  <c r="I137" i="7" s="1"/>
  <c r="G296" i="3"/>
  <c r="F296" i="3"/>
  <c r="E296" i="3"/>
  <c r="G291" i="3"/>
  <c r="F291" i="3"/>
  <c r="E291" i="3"/>
  <c r="F284" i="3"/>
  <c r="G284" i="3"/>
  <c r="E284" i="3"/>
  <c r="H284" i="3" s="1"/>
  <c r="E11" i="3"/>
  <c r="E23" i="3"/>
  <c r="E17" i="3"/>
  <c r="E40" i="3"/>
  <c r="F38" i="3"/>
  <c r="G38" i="3"/>
  <c r="E38" i="3"/>
  <c r="H296" i="3" l="1"/>
  <c r="H291" i="3"/>
  <c r="I162" i="7"/>
  <c r="H162" i="7"/>
  <c r="E136" i="7"/>
  <c r="H137" i="7"/>
  <c r="H38" i="3"/>
  <c r="E157" i="7"/>
  <c r="F157" i="7"/>
  <c r="G157" i="7"/>
  <c r="E47" i="7"/>
  <c r="F47" i="7"/>
  <c r="E46" i="7"/>
  <c r="B16" i="5"/>
  <c r="C16" i="5"/>
  <c r="C10" i="5" s="1"/>
  <c r="D16" i="5"/>
  <c r="D10" i="5" s="1"/>
  <c r="F260" i="3"/>
  <c r="F244" i="3"/>
  <c r="F236" i="3"/>
  <c r="F228" i="3"/>
  <c r="F220" i="3"/>
  <c r="F212" i="3"/>
  <c r="F204" i="3"/>
  <c r="F196" i="3"/>
  <c r="F188" i="3"/>
  <c r="F180" i="3"/>
  <c r="F172" i="3"/>
  <c r="F164" i="3"/>
  <c r="F148" i="3"/>
  <c r="F140" i="3"/>
  <c r="F132" i="3"/>
  <c r="F124" i="3"/>
  <c r="F116" i="3"/>
  <c r="F108" i="3"/>
  <c r="F100" i="3"/>
  <c r="F78" i="3"/>
  <c r="F72" i="3"/>
  <c r="F23" i="3"/>
  <c r="G23" i="3"/>
  <c r="I23" i="3" s="1"/>
  <c r="F11" i="3"/>
  <c r="G11" i="3"/>
  <c r="F17" i="3"/>
  <c r="F40" i="3"/>
  <c r="I157" i="7" l="1"/>
  <c r="I11" i="3"/>
  <c r="E120" i="7"/>
  <c r="F46" i="7"/>
  <c r="H23" i="3"/>
  <c r="H11" i="3"/>
  <c r="I72" i="3"/>
  <c r="F16" i="5"/>
  <c r="F10" i="5"/>
  <c r="B10" i="5"/>
  <c r="E10" i="5" s="1"/>
  <c r="E16" i="5"/>
  <c r="H101" i="7"/>
  <c r="F65" i="7"/>
  <c r="G65" i="7"/>
  <c r="E65" i="7"/>
  <c r="F286" i="3"/>
  <c r="G286" i="3"/>
  <c r="E286" i="3"/>
  <c r="I172" i="7"/>
  <c r="H286" i="3" l="1"/>
  <c r="H65" i="7"/>
  <c r="I65" i="7"/>
  <c r="I286" i="3"/>
  <c r="F59" i="7"/>
  <c r="I59" i="7" l="1"/>
  <c r="H59" i="7"/>
  <c r="H39" i="7"/>
  <c r="I9" i="7"/>
  <c r="G260" i="3"/>
  <c r="G244" i="3"/>
  <c r="G236" i="3"/>
  <c r="G228" i="3"/>
  <c r="G220" i="3"/>
  <c r="G212" i="3"/>
  <c r="G204" i="3"/>
  <c r="G196" i="3"/>
  <c r="G188" i="3"/>
  <c r="G180" i="3"/>
  <c r="E268" i="3"/>
  <c r="F268" i="3"/>
  <c r="G268" i="3"/>
  <c r="E278" i="3"/>
  <c r="F278" i="3"/>
  <c r="G278" i="3"/>
  <c r="G172" i="3"/>
  <c r="G164" i="3"/>
  <c r="G148" i="3"/>
  <c r="G140" i="3"/>
  <c r="G132" i="3"/>
  <c r="G124" i="3"/>
  <c r="G116" i="3"/>
  <c r="G108" i="3"/>
  <c r="G100" i="3"/>
  <c r="G78" i="3"/>
  <c r="G40" i="3"/>
  <c r="I278" i="3" l="1"/>
  <c r="I268" i="3"/>
  <c r="H278" i="3"/>
  <c r="H268" i="3"/>
  <c r="I260" i="3"/>
  <c r="H260" i="3"/>
  <c r="I244" i="3"/>
  <c r="H244" i="3"/>
  <c r="I236" i="3"/>
  <c r="H236" i="3"/>
  <c r="I228" i="3"/>
  <c r="H228" i="3"/>
  <c r="I220" i="3"/>
  <c r="H220" i="3"/>
  <c r="I212" i="3"/>
  <c r="H212" i="3"/>
  <c r="I204" i="3"/>
  <c r="H204" i="3"/>
  <c r="I196" i="3"/>
  <c r="H196" i="3"/>
  <c r="I188" i="3"/>
  <c r="H188" i="3"/>
  <c r="I180" i="3"/>
  <c r="H180" i="3"/>
  <c r="I172" i="3"/>
  <c r="H172" i="3"/>
  <c r="I164" i="3"/>
  <c r="H164" i="3"/>
  <c r="I148" i="3"/>
  <c r="H148" i="3"/>
  <c r="I140" i="3"/>
  <c r="H140" i="3"/>
  <c r="I132" i="3"/>
  <c r="H132" i="3"/>
  <c r="I124" i="3"/>
  <c r="H124" i="3"/>
  <c r="I116" i="3"/>
  <c r="H116" i="3"/>
  <c r="I108" i="3"/>
  <c r="H108" i="3"/>
  <c r="I100" i="3"/>
  <c r="H100" i="3"/>
  <c r="H78" i="3"/>
  <c r="I78" i="3"/>
  <c r="I40" i="3"/>
  <c r="H40" i="3"/>
  <c r="G17" i="3"/>
  <c r="I17" i="3" l="1"/>
  <c r="H17" i="3"/>
  <c r="E97" i="7"/>
  <c r="E96" i="7" s="1"/>
  <c r="E93" i="7"/>
  <c r="E92" i="7" s="1"/>
  <c r="G112" i="7"/>
  <c r="F112" i="7"/>
  <c r="F111" i="7" s="1"/>
  <c r="E112" i="7"/>
  <c r="E111" i="7" s="1"/>
  <c r="E84" i="7"/>
  <c r="E100" i="7"/>
  <c r="G111" i="7" l="1"/>
  <c r="I111" i="7" s="1"/>
  <c r="I112" i="7"/>
  <c r="E82" i="7"/>
  <c r="G220" i="7"/>
  <c r="F220" i="7"/>
  <c r="F219" i="7" s="1"/>
  <c r="F217" i="7" s="1"/>
  <c r="E220" i="7"/>
  <c r="G219" i="7" l="1"/>
  <c r="I220" i="7"/>
  <c r="E219" i="7"/>
  <c r="H220" i="7"/>
  <c r="E31" i="3"/>
  <c r="F31" i="3"/>
  <c r="E34" i="3"/>
  <c r="E42" i="3"/>
  <c r="E54" i="3"/>
  <c r="E92" i="3"/>
  <c r="G92" i="3"/>
  <c r="F92" i="3"/>
  <c r="E301" i="3"/>
  <c r="E161" i="7"/>
  <c r="E144" i="7" s="1"/>
  <c r="E171" i="7"/>
  <c r="E200" i="7"/>
  <c r="E207" i="7"/>
  <c r="E31" i="7"/>
  <c r="E8" i="7"/>
  <c r="E58" i="7"/>
  <c r="E64" i="7"/>
  <c r="E38" i="7"/>
  <c r="G217" i="7" l="1"/>
  <c r="I217" i="7" s="1"/>
  <c r="I219" i="7"/>
  <c r="E217" i="7"/>
  <c r="H217" i="7" s="1"/>
  <c r="H219" i="7"/>
  <c r="E36" i="7"/>
  <c r="E30" i="7"/>
  <c r="E6" i="7" s="1"/>
  <c r="H92" i="3"/>
  <c r="I92" i="3"/>
  <c r="E283" i="3"/>
  <c r="F13" i="8"/>
  <c r="E10" i="3"/>
  <c r="E169" i="7"/>
  <c r="E56" i="7"/>
  <c r="E76" i="7"/>
  <c r="F171" i="7"/>
  <c r="F207" i="7"/>
  <c r="F93" i="7"/>
  <c r="F84" i="7"/>
  <c r="F38" i="7"/>
  <c r="F92" i="7" l="1"/>
  <c r="E75" i="7"/>
  <c r="F36" i="7"/>
  <c r="F12" i="8"/>
  <c r="F11" i="8" s="1"/>
  <c r="F9" i="8"/>
  <c r="F8" i="8" s="1"/>
  <c r="F136" i="7"/>
  <c r="F200" i="7"/>
  <c r="F97" i="7"/>
  <c r="F161" i="7"/>
  <c r="F144" i="7" s="1"/>
  <c r="F58" i="7"/>
  <c r="F64" i="7"/>
  <c r="F76" i="7"/>
  <c r="F31" i="7"/>
  <c r="F30" i="7" s="1"/>
  <c r="F8" i="7"/>
  <c r="F100" i="7"/>
  <c r="F301" i="3"/>
  <c r="F199" i="7" l="1"/>
  <c r="F120" i="7"/>
  <c r="F96" i="7"/>
  <c r="F82" i="7" s="1"/>
  <c r="E73" i="7"/>
  <c r="F14" i="8"/>
  <c r="F283" i="3"/>
  <c r="F75" i="7"/>
  <c r="F6" i="7"/>
  <c r="F56" i="7"/>
  <c r="F54" i="3"/>
  <c r="G12" i="8" s="1"/>
  <c r="F42" i="3"/>
  <c r="F34" i="3"/>
  <c r="F29" i="3"/>
  <c r="F169" i="7" l="1"/>
  <c r="G13" i="8"/>
  <c r="G11" i="8" s="1"/>
  <c r="F73" i="7"/>
  <c r="F10" i="3"/>
  <c r="G9" i="8" s="1"/>
  <c r="G8" i="8" s="1"/>
  <c r="G8" i="7"/>
  <c r="G200" i="7"/>
  <c r="G171" i="7"/>
  <c r="G207" i="7"/>
  <c r="G161" i="7"/>
  <c r="G144" i="7" s="1"/>
  <c r="G136" i="7"/>
  <c r="G31" i="7"/>
  <c r="G120" i="7" l="1"/>
  <c r="H120" i="7" s="1"/>
  <c r="H136" i="7"/>
  <c r="I136" i="7"/>
  <c r="G199" i="7"/>
  <c r="I199" i="7" s="1"/>
  <c r="I200" i="7"/>
  <c r="H207" i="7"/>
  <c r="I207" i="7"/>
  <c r="I171" i="7"/>
  <c r="H171" i="7"/>
  <c r="H144" i="7"/>
  <c r="I161" i="7"/>
  <c r="H161" i="7"/>
  <c r="G30" i="7"/>
  <c r="I31" i="7"/>
  <c r="H31" i="7"/>
  <c r="I8" i="7"/>
  <c r="H8" i="7"/>
  <c r="G14" i="8"/>
  <c r="G6" i="7"/>
  <c r="G100" i="7"/>
  <c r="G97" i="7"/>
  <c r="G93" i="7"/>
  <c r="G84" i="7"/>
  <c r="G76" i="7"/>
  <c r="G64" i="7"/>
  <c r="G58" i="7"/>
  <c r="G47" i="7"/>
  <c r="G38" i="7"/>
  <c r="G54" i="3"/>
  <c r="G301" i="3"/>
  <c r="G169" i="7" l="1"/>
  <c r="H169" i="7" s="1"/>
  <c r="I144" i="7"/>
  <c r="I120" i="7"/>
  <c r="G92" i="7"/>
  <c r="I92" i="7" s="1"/>
  <c r="I93" i="7"/>
  <c r="G46" i="7"/>
  <c r="I46" i="7" s="1"/>
  <c r="I47" i="7"/>
  <c r="G96" i="7"/>
  <c r="I96" i="7" s="1"/>
  <c r="I97" i="7"/>
  <c r="H100" i="7"/>
  <c r="I100" i="7"/>
  <c r="H84" i="7"/>
  <c r="I84" i="7"/>
  <c r="G75" i="7"/>
  <c r="H76" i="7"/>
  <c r="I76" i="7"/>
  <c r="I64" i="7"/>
  <c r="H64" i="7"/>
  <c r="I58" i="7"/>
  <c r="H58" i="7"/>
  <c r="H38" i="7"/>
  <c r="I38" i="7"/>
  <c r="I30" i="7"/>
  <c r="H30" i="7"/>
  <c r="I6" i="7"/>
  <c r="H6" i="7"/>
  <c r="G283" i="3"/>
  <c r="H13" i="8" s="1"/>
  <c r="H301" i="3"/>
  <c r="I301" i="3"/>
  <c r="I54" i="3"/>
  <c r="H54" i="3"/>
  <c r="G82" i="7"/>
  <c r="G56" i="7"/>
  <c r="G42" i="3"/>
  <c r="G34" i="3"/>
  <c r="G31" i="3"/>
  <c r="G29" i="3"/>
  <c r="I169" i="7" l="1"/>
  <c r="H283" i="3"/>
  <c r="I13" i="8" s="1"/>
  <c r="I11" i="8" s="1"/>
  <c r="I283" i="3"/>
  <c r="G36" i="7"/>
  <c r="I36" i="7" s="1"/>
  <c r="H82" i="7"/>
  <c r="I82" i="7"/>
  <c r="G73" i="7"/>
  <c r="H75" i="7"/>
  <c r="I75" i="7"/>
  <c r="I56" i="7"/>
  <c r="H56" i="7"/>
  <c r="H36" i="7"/>
  <c r="H12" i="8"/>
  <c r="H11" i="8" s="1"/>
  <c r="I53" i="3"/>
  <c r="J12" i="8" s="1"/>
  <c r="J11" i="8" s="1"/>
  <c r="H53" i="3"/>
  <c r="I42" i="3"/>
  <c r="H42" i="3"/>
  <c r="I34" i="3"/>
  <c r="H34" i="3"/>
  <c r="I31" i="3"/>
  <c r="H31" i="3"/>
  <c r="H29" i="3"/>
  <c r="I29" i="3"/>
  <c r="G10" i="3"/>
  <c r="H73" i="7" l="1"/>
  <c r="I73" i="7"/>
  <c r="H9" i="8"/>
  <c r="H8" i="8" s="1"/>
  <c r="H14" i="8" s="1"/>
  <c r="H27" i="8" s="1"/>
  <c r="I10" i="3"/>
  <c r="J9" i="8" s="1"/>
  <c r="J8" i="8" s="1"/>
  <c r="H10" i="3"/>
  <c r="I9" i="8" s="1"/>
  <c r="I8" i="8" s="1"/>
</calcChain>
</file>

<file path=xl/sharedStrings.xml><?xml version="1.0" encoding="utf-8"?>
<sst xmlns="http://schemas.openxmlformats.org/spreadsheetml/2006/main" count="713" uniqueCount="159">
  <si>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</si>
  <si>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</si>
  <si>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</si>
  <si>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</si>
  <si>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</si>
  <si>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</si>
  <si>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</si>
  <si>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</si>
  <si>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</si>
  <si>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</si>
  <si>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</si>
  <si>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</si>
  <si>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</si>
  <si>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</si>
  <si>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</si>
  <si>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</si>
  <si>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</si>
  <si>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</si>
  <si>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</si>
  <si>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</si>
  <si>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</si>
  <si>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</si>
  <si>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</si>
  <si>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</si>
  <si>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</si>
  <si>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</si>
  <si>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</si>
  <si>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</si>
  <si>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</si>
  <si>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</si>
  <si>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</si>
  <si>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</si>
  <si>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</si>
  <si>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</si>
  <si>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</si>
  <si>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</si>
  <si>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</si>
  <si>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</si>
  <si>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</si>
  <si>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</si>
  <si>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</si>
  <si>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</si>
  <si>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</si>
  <si>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</si>
  <si>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</si>
  <si>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</si>
  <si>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</si>
  <si>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</si>
  <si>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</si>
  <si>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</si>
  <si>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</si>
  <si>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</si>
  <si>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</si>
  <si>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</si>
  <si>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</si>
  <si>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EUR/KN*</t>
  </si>
  <si>
    <t>Prihodi od prodaje proizvedene dugotrajne imovine</t>
  </si>
  <si>
    <t>…</t>
  </si>
  <si>
    <t>Ostale pomoći</t>
  </si>
  <si>
    <t>Ostali prihodi za posebne namjene</t>
  </si>
  <si>
    <t>C) PRENESENI VIŠAK ILI PRENESENI MANJAK I VIŠEGODIŠNJI PLAN URAVNOTEŽENJA</t>
  </si>
  <si>
    <t>Naziv</t>
  </si>
  <si>
    <t>Pomoći EU</t>
  </si>
  <si>
    <t>Donacije</t>
  </si>
  <si>
    <t>Prihodi od imovine</t>
  </si>
  <si>
    <t>Prihodi od upravnih i administrativnih pristojbi,pristojbi po posebnim propisima i naknada</t>
  </si>
  <si>
    <t>Prihodi od prodaje proizvoda i robe te pruženih uslugai prihodi od donacija</t>
  </si>
  <si>
    <t>Decentralizirana sredstva</t>
  </si>
  <si>
    <t>Financijski rashodi</t>
  </si>
  <si>
    <t>Naknade građanima i kućanstvima</t>
  </si>
  <si>
    <t>09 Obrazovanje</t>
  </si>
  <si>
    <t>091 Predškolsko i osnovno obrazovanje</t>
  </si>
  <si>
    <t>Izvor financiranja 052</t>
  </si>
  <si>
    <t>NAZIV PROGRAMA - PRODUŽENI BORAVAK</t>
  </si>
  <si>
    <t>Izvor financiranja 043</t>
  </si>
  <si>
    <t>NAZIV PROGRAMA - ASISTENTI "ŠKOLE JEDNAKIH MOGUĆNOSTI"</t>
  </si>
  <si>
    <t>Izvor financiranja 051</t>
  </si>
  <si>
    <t>Izvor financiranja 011</t>
  </si>
  <si>
    <t>NAZIV PROGRAMA - TEHNIČKA PODRŠKA E-ŠKOLE</t>
  </si>
  <si>
    <t>NAZIV PROGRAMA - POSEBNI PROPISI</t>
  </si>
  <si>
    <t>Izvor financiranja 031</t>
  </si>
  <si>
    <t>NAZIV PROGRAMA -  NAJAM DVORANE</t>
  </si>
  <si>
    <t>NAZIV PROGRAMA -  DONACIJE</t>
  </si>
  <si>
    <t>Izvor financiranja 061</t>
  </si>
  <si>
    <t>NAZIV PROGRAMA -  DECENTRALIZIRANA SREDSTVA</t>
  </si>
  <si>
    <t>Izvor financiranja 044</t>
  </si>
  <si>
    <t>NAZIV PROGRAMA -  MZO - PLAĆE I OSTALI RASHODI</t>
  </si>
  <si>
    <t>Aktivnost A1013A101314</t>
  </si>
  <si>
    <t>PROGRAM 1001A100101</t>
  </si>
  <si>
    <t>PROGRAM 1013</t>
  </si>
  <si>
    <t>Aktivnost 1001T100117</t>
  </si>
  <si>
    <t>Aktivnost A1013A1001330</t>
  </si>
  <si>
    <t>Aktivnost A1013A1001301</t>
  </si>
  <si>
    <t xml:space="preserve">Aktivnost </t>
  </si>
  <si>
    <t>NAZIV PROGRAMA - PROJEKTI ERASMUS</t>
  </si>
  <si>
    <t xml:space="preserve">PROGRAM </t>
  </si>
  <si>
    <t>Kapitalne pomoći proračunskim korisnicima</t>
  </si>
  <si>
    <t>Pomoći proračunskim korisnicima iz proračuna koji im nije nadležan</t>
  </si>
  <si>
    <t>Tekuće pomoći iz državnog proračuna temeljem prijenosa EU sredstava</t>
  </si>
  <si>
    <t>Kapitalne donacije</t>
  </si>
  <si>
    <t>Prihodi iz nadležnog proračuna za financiranje rashoda poslovanja</t>
  </si>
  <si>
    <t>Plaće za redovan rad</t>
  </si>
  <si>
    <t>Ostali rashodi za zaposlene</t>
  </si>
  <si>
    <t>Doprinosi za obvezno zdravstveno osiguranje</t>
  </si>
  <si>
    <t>Službena putovanja</t>
  </si>
  <si>
    <t>Naknade za prijevoz</t>
  </si>
  <si>
    <t>Stručno usavršavanje zaposlenika</t>
  </si>
  <si>
    <t>Ostale naknade troškova zaposlenima</t>
  </si>
  <si>
    <t>Uredski materijal i ostali mat.rashodi</t>
  </si>
  <si>
    <t>Materijal i sirovine</t>
  </si>
  <si>
    <t>Energija</t>
  </si>
  <si>
    <t>Materijal i dijelovi za tekuće i investicijsko održavanje</t>
  </si>
  <si>
    <t>Službena,radna i zaštitna obuća</t>
  </si>
  <si>
    <t>Usluge telefona,pošte i prijevoza</t>
  </si>
  <si>
    <t>Usluge tekućeg i investicijskog održavanje</t>
  </si>
  <si>
    <t>Usluge promidžbe i informiranja</t>
  </si>
  <si>
    <t>Komunalne usluge</t>
  </si>
  <si>
    <t>Zdravstvene usluge</t>
  </si>
  <si>
    <t>Intelektualne usluge</t>
  </si>
  <si>
    <t>Računalne usluge</t>
  </si>
  <si>
    <t>Ostale usluge</t>
  </si>
  <si>
    <t>Članarine</t>
  </si>
  <si>
    <t>Pristojbe i naknade</t>
  </si>
  <si>
    <t>Ostali nespomenuti rashodi poslovanja</t>
  </si>
  <si>
    <t>Bankarske usluge</t>
  </si>
  <si>
    <t>Uredska oprema i namještaj</t>
  </si>
  <si>
    <t>Knjige</t>
  </si>
  <si>
    <t>Doprinosi za zdravstveno osiguranje</t>
  </si>
  <si>
    <t>Naknada za prijevoz na posao</t>
  </si>
  <si>
    <t>Uredski materijal i ostali materijalni rashodi</t>
  </si>
  <si>
    <t>Usluge tekućeg i investicijskog održavanja</t>
  </si>
  <si>
    <t>Intelektualne uluge</t>
  </si>
  <si>
    <t>Uredski materijal</t>
  </si>
  <si>
    <t>Izvršenje 2023.</t>
  </si>
  <si>
    <t>Indeks 4=3/1*100</t>
  </si>
  <si>
    <t>Indeks 5=3/2*100</t>
  </si>
  <si>
    <t>Tekuće donacije</t>
  </si>
  <si>
    <t>Licence</t>
  </si>
  <si>
    <t>Sportska i glazbena oprema</t>
  </si>
  <si>
    <t>Uređaju,strojevi i oprema za ostale namjene</t>
  </si>
  <si>
    <t>Uređaji,strojevi i oprema za ostale namjene</t>
  </si>
  <si>
    <t>Plaće za prekovremeni rad</t>
  </si>
  <si>
    <t>Plaće za posebne uvjete rada</t>
  </si>
  <si>
    <t>Doprinos za obvezno osiguranje u slučaju nezaposlenosti</t>
  </si>
  <si>
    <t>Intelektualne i osobne usluge</t>
  </si>
  <si>
    <t>Troškovi sudskih postupaka</t>
  </si>
  <si>
    <t>Zatezne kamate</t>
  </si>
  <si>
    <t>Sitni inventar</t>
  </si>
  <si>
    <t>Doprinosi za obvezno osiguranje u slučaju nezaposlenosti</t>
  </si>
  <si>
    <t>Bankarske usluge i usluge platnog prometa</t>
  </si>
  <si>
    <t>OSNOVNA ŠKOLA STRAHONINEC                                   GODIŠNJI IZVJEŠTAJ O IZVRŠENJU FINANCIJSKOG PLANA ZA 2024.GODINU</t>
  </si>
  <si>
    <t>Plan 2024.</t>
  </si>
  <si>
    <t>Izvršenje 2024.</t>
  </si>
  <si>
    <t>GODIŠNJI IZVJEŠTAJ O IZVRŠENJU FINANCIJSKOG PLANA ZA 2024.GODINU</t>
  </si>
  <si>
    <t>Zgrade</t>
  </si>
  <si>
    <t>NAZIV PROGRAMA - ENERGETSKA OBNOVA</t>
  </si>
  <si>
    <t>Rashodi za nabavu proizvedene dugotrajne imovine</t>
  </si>
  <si>
    <t>Ostali nespomenuti financijski rashodi</t>
  </si>
  <si>
    <t>Ostale kazne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</si>
</sst>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0" borderId="3" xfId="0" applyBorder="1"/>
    <xf numFmtId="0" fontId="19" fillId="0" borderId="3" xfId="0" applyFont="1" applyBorder="1"/>
    <xf numFmtId="0" fontId="19" fillId="0" borderId="3" xfId="0" applyFont="1" applyBorder="1" applyAlignment="1">
      <alignment horizontal="left"/>
    </xf>
    <xf numFmtId="0" fontId="20" fillId="0" borderId="3" xfId="0" applyFont="1" applyBorder="1"/>
    <xf numFmtId="0" fontId="21" fillId="0" borderId="3" xfId="0" applyFont="1" applyBorder="1"/>
    <xf numFmtId="0" fontId="22" fillId="0" borderId="3" xfId="0" applyFont="1" applyBorder="1" applyAlignment="1">
      <alignment horizontal="lef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Border="1"/>
    <xf numFmtId="3" fontId="0" fillId="0" borderId="0" xfId="0" applyNumberForma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3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0" fontId="22" fillId="0" borderId="3" xfId="0" applyFont="1" applyBorder="1" applyAlignment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vertical="center" wrapText="1"/>
    </xf>
    <xf numFmtId="0" fontId="20" fillId="0" borderId="3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 applyProtection="1">
      <alignment horizontal="right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22" fillId="0" borderId="3" xfId="0" applyNumberFormat="1" applyFont="1" applyBorder="1"/>
    <xf numFmtId="4" fontId="19" fillId="0" borderId="3" xfId="0" applyNumberFormat="1" applyFont="1" applyBorder="1"/>
    <xf numFmtId="4" fontId="6" fillId="3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O15" sqref="O1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44" t="s">
        <v>150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5.75" x14ac:dyDescent="0.25">
      <c r="A3" s="145" t="s">
        <v>37</v>
      </c>
      <c r="B3" s="145"/>
      <c r="C3" s="145"/>
      <c r="D3" s="145"/>
      <c r="E3" s="145"/>
      <c r="F3" s="145"/>
      <c r="G3" s="145"/>
      <c r="H3" s="145"/>
      <c r="I3" s="146"/>
      <c r="J3" s="146"/>
    </row>
    <row r="4" spans="1:10" ht="18" x14ac:dyDescent="0.25">
      <c r="A4" s="27"/>
      <c r="B4" s="27"/>
      <c r="C4" s="27"/>
      <c r="D4" s="27"/>
      <c r="E4" s="27"/>
      <c r="F4" s="27"/>
      <c r="G4" s="27"/>
      <c r="H4" s="27"/>
      <c r="I4" s="4"/>
      <c r="J4" s="4"/>
    </row>
    <row r="5" spans="1:10" ht="18" customHeight="1" x14ac:dyDescent="0.25">
      <c r="A5" s="145" t="s">
        <v>52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8" x14ac:dyDescent="0.25">
      <c r="A6" s="1"/>
      <c r="B6" s="2"/>
      <c r="C6" s="2"/>
      <c r="D6" s="2"/>
      <c r="E6" s="5"/>
      <c r="F6" s="6"/>
      <c r="G6" s="6"/>
      <c r="H6" s="6"/>
      <c r="I6" s="6"/>
      <c r="J6" s="43" t="s">
        <v>55</v>
      </c>
    </row>
    <row r="7" spans="1:10" x14ac:dyDescent="0.25">
      <c r="A7" s="33"/>
      <c r="B7" s="34"/>
      <c r="C7" s="34"/>
      <c r="D7" s="35"/>
      <c r="E7" s="36"/>
      <c r="F7" s="93" t="s">
        <v>133</v>
      </c>
      <c r="G7" s="23" t="s">
        <v>151</v>
      </c>
      <c r="H7" s="23" t="s">
        <v>152</v>
      </c>
      <c r="I7" s="23" t="s">
        <v>134</v>
      </c>
      <c r="J7" s="23" t="s">
        <v>135</v>
      </c>
    </row>
    <row r="8" spans="1:10" x14ac:dyDescent="0.25">
      <c r="A8" s="148" t="s">
        <v>0</v>
      </c>
      <c r="B8" s="149"/>
      <c r="C8" s="149"/>
      <c r="D8" s="149"/>
      <c r="E8" s="150"/>
      <c r="F8" s="118">
        <f>F9+F10</f>
        <v>1337322.7799999998</v>
      </c>
      <c r="G8" s="118">
        <f t="shared" ref="G8:J8" si="0">G9+G10</f>
        <v>1947821</v>
      </c>
      <c r="H8" s="118">
        <f t="shared" si="0"/>
        <v>1818245.8900000001</v>
      </c>
      <c r="I8" s="118">
        <f t="shared" si="0"/>
        <v>135.96163298736303</v>
      </c>
      <c r="J8" s="118">
        <f t="shared" si="0"/>
        <v>93.347689033027166</v>
      </c>
    </row>
    <row r="9" spans="1:10" x14ac:dyDescent="0.25">
      <c r="A9" s="142" t="s">
        <v>1</v>
      </c>
      <c r="B9" s="143"/>
      <c r="C9" s="143"/>
      <c r="D9" s="143"/>
      <c r="E9" s="151"/>
      <c r="F9" s="119">
        <f>' Račun prihoda i rashoda'!E10</f>
        <v>1337322.7799999998</v>
      </c>
      <c r="G9" s="119">
        <f>' Račun prihoda i rashoda'!F10</f>
        <v>1947821</v>
      </c>
      <c r="H9" s="119">
        <f>' Račun prihoda i rashoda'!G10</f>
        <v>1818245.8900000001</v>
      </c>
      <c r="I9" s="119">
        <f>' Račun prihoda i rashoda'!H10</f>
        <v>135.96163298736303</v>
      </c>
      <c r="J9" s="119">
        <f>' Račun prihoda i rashoda'!I10</f>
        <v>93.347689033027166</v>
      </c>
    </row>
    <row r="10" spans="1:10" x14ac:dyDescent="0.25">
      <c r="A10" s="152" t="s">
        <v>2</v>
      </c>
      <c r="B10" s="151"/>
      <c r="C10" s="151"/>
      <c r="D10" s="151"/>
      <c r="E10" s="151"/>
      <c r="F10" s="119">
        <v>0</v>
      </c>
      <c r="G10" s="119">
        <v>0</v>
      </c>
      <c r="H10" s="119">
        <v>0</v>
      </c>
      <c r="I10" s="119"/>
      <c r="J10" s="119"/>
    </row>
    <row r="11" spans="1:10" x14ac:dyDescent="0.25">
      <c r="A11" s="44" t="s">
        <v>3</v>
      </c>
      <c r="B11" s="46"/>
      <c r="C11" s="46"/>
      <c r="D11" s="46"/>
      <c r="E11" s="46"/>
      <c r="F11" s="118">
        <f>F12+F13</f>
        <v>1329472.0400000003</v>
      </c>
      <c r="G11" s="118">
        <f t="shared" ref="G11:J11" si="1">G12+G13</f>
        <v>1955821</v>
      </c>
      <c r="H11" s="118">
        <f t="shared" si="1"/>
        <v>1669798.3099999998</v>
      </c>
      <c r="I11" s="118">
        <f t="shared" si="1"/>
        <v>88.383896976300633</v>
      </c>
      <c r="J11" s="118">
        <f t="shared" si="1"/>
        <v>92.803126636969708</v>
      </c>
    </row>
    <row r="12" spans="1:10" x14ac:dyDescent="0.25">
      <c r="A12" s="153" t="s">
        <v>4</v>
      </c>
      <c r="B12" s="143"/>
      <c r="C12" s="143"/>
      <c r="D12" s="143"/>
      <c r="E12" s="143"/>
      <c r="F12" s="119">
        <f>' Račun prihoda i rashoda'!E53</f>
        <v>1290338.5200000003</v>
      </c>
      <c r="G12" s="119">
        <f>' Račun prihoda i rashoda'!F53</f>
        <v>1762021</v>
      </c>
      <c r="H12" s="119">
        <f>' Račun prihoda i rashoda'!G53</f>
        <v>1635210.5799999998</v>
      </c>
      <c r="I12" s="119"/>
      <c r="J12" s="119">
        <f>' Račun prihoda i rashoda'!I53</f>
        <v>92.803126636969708</v>
      </c>
    </row>
    <row r="13" spans="1:10" x14ac:dyDescent="0.25">
      <c r="A13" s="154" t="s">
        <v>5</v>
      </c>
      <c r="B13" s="151"/>
      <c r="C13" s="151"/>
      <c r="D13" s="151"/>
      <c r="E13" s="151"/>
      <c r="F13" s="120">
        <f>' Račun prihoda i rashoda'!E283</f>
        <v>39133.519999999997</v>
      </c>
      <c r="G13" s="120">
        <f>' Račun prihoda i rashoda'!F283</f>
        <v>193800</v>
      </c>
      <c r="H13" s="120">
        <f>' Račun prihoda i rashoda'!G283</f>
        <v>34587.730000000003</v>
      </c>
      <c r="I13" s="120">
        <f>' Račun prihoda i rashoda'!H283</f>
        <v>88.383896976300633</v>
      </c>
      <c r="J13" s="120"/>
    </row>
    <row r="14" spans="1:10" x14ac:dyDescent="0.25">
      <c r="A14" s="155" t="s">
        <v>6</v>
      </c>
      <c r="B14" s="149"/>
      <c r="C14" s="149"/>
      <c r="D14" s="149"/>
      <c r="E14" s="149"/>
      <c r="F14" s="118">
        <f>F8-F11</f>
        <v>7850.739999999525</v>
      </c>
      <c r="G14" s="118">
        <f t="shared" ref="G14:H14" si="2">G8-G11</f>
        <v>-8000</v>
      </c>
      <c r="H14" s="118">
        <f t="shared" si="2"/>
        <v>148447.58000000031</v>
      </c>
      <c r="I14" s="118"/>
      <c r="J14" s="118"/>
    </row>
    <row r="15" spans="1:10" ht="18" x14ac:dyDescent="0.25">
      <c r="A15" s="27"/>
      <c r="B15" s="25"/>
      <c r="C15" s="25"/>
      <c r="D15" s="25"/>
      <c r="E15" s="25"/>
      <c r="F15" s="25"/>
      <c r="G15" s="25"/>
      <c r="H15" s="26"/>
      <c r="I15" s="26"/>
      <c r="J15" s="26"/>
    </row>
    <row r="16" spans="1:10" ht="18" customHeight="1" x14ac:dyDescent="0.25">
      <c r="A16" s="145" t="s">
        <v>53</v>
      </c>
      <c r="B16" s="147"/>
      <c r="C16" s="147"/>
      <c r="D16" s="147"/>
      <c r="E16" s="147"/>
      <c r="F16" s="147"/>
      <c r="G16" s="147"/>
      <c r="H16" s="147"/>
      <c r="I16" s="147"/>
      <c r="J16" s="147"/>
    </row>
    <row r="17" spans="1:10" ht="18" x14ac:dyDescent="0.25">
      <c r="A17" s="27"/>
      <c r="B17" s="25"/>
      <c r="C17" s="25"/>
      <c r="D17" s="25"/>
      <c r="E17" s="25"/>
      <c r="F17" s="25"/>
      <c r="G17" s="25"/>
      <c r="H17" s="26"/>
      <c r="I17" s="26"/>
      <c r="J17" s="26"/>
    </row>
    <row r="18" spans="1:10" x14ac:dyDescent="0.25">
      <c r="A18" s="33"/>
      <c r="B18" s="34"/>
      <c r="C18" s="34"/>
      <c r="D18" s="35"/>
      <c r="E18" s="36"/>
      <c r="F18" s="117" t="s">
        <v>133</v>
      </c>
      <c r="G18" s="23" t="s">
        <v>151</v>
      </c>
      <c r="H18" s="23" t="s">
        <v>152</v>
      </c>
      <c r="I18" s="23" t="s">
        <v>134</v>
      </c>
      <c r="J18" s="23" t="s">
        <v>135</v>
      </c>
    </row>
    <row r="19" spans="1:10" ht="15.75" customHeight="1" x14ac:dyDescent="0.25">
      <c r="A19" s="142" t="s">
        <v>8</v>
      </c>
      <c r="B19" s="156"/>
      <c r="C19" s="156"/>
      <c r="D19" s="156"/>
      <c r="E19" s="157"/>
      <c r="F19" s="38"/>
      <c r="G19" s="38"/>
      <c r="H19" s="38"/>
      <c r="I19" s="38"/>
      <c r="J19" s="38"/>
    </row>
    <row r="20" spans="1:10" x14ac:dyDescent="0.25">
      <c r="A20" s="142" t="s">
        <v>9</v>
      </c>
      <c r="B20" s="143"/>
      <c r="C20" s="143"/>
      <c r="D20" s="143"/>
      <c r="E20" s="143"/>
      <c r="F20" s="38"/>
      <c r="G20" s="38"/>
      <c r="H20" s="38"/>
      <c r="I20" s="38"/>
      <c r="J20" s="38"/>
    </row>
    <row r="21" spans="1:10" x14ac:dyDescent="0.25">
      <c r="A21" s="155" t="s">
        <v>10</v>
      </c>
      <c r="B21" s="149"/>
      <c r="C21" s="149"/>
      <c r="D21" s="149"/>
      <c r="E21" s="149"/>
      <c r="F21" s="37">
        <v>0</v>
      </c>
      <c r="G21" s="37">
        <v>0</v>
      </c>
      <c r="H21" s="37">
        <v>0</v>
      </c>
      <c r="I21" s="37">
        <v>0</v>
      </c>
      <c r="J21" s="37">
        <v>0</v>
      </c>
    </row>
    <row r="22" spans="1:10" ht="18" x14ac:dyDescent="0.25">
      <c r="A22" s="24"/>
      <c r="B22" s="25"/>
      <c r="C22" s="25"/>
      <c r="D22" s="25"/>
      <c r="E22" s="25"/>
      <c r="F22" s="25"/>
      <c r="G22" s="25"/>
      <c r="H22" s="26"/>
      <c r="I22" s="26"/>
      <c r="J22" s="26"/>
    </row>
    <row r="23" spans="1:10" ht="18" customHeight="1" x14ac:dyDescent="0.25">
      <c r="A23" s="145" t="s">
        <v>60</v>
      </c>
      <c r="B23" s="147"/>
      <c r="C23" s="147"/>
      <c r="D23" s="147"/>
      <c r="E23" s="147"/>
      <c r="F23" s="147"/>
      <c r="G23" s="147"/>
      <c r="H23" s="147"/>
      <c r="I23" s="147"/>
      <c r="J23" s="147"/>
    </row>
    <row r="24" spans="1:10" ht="18" x14ac:dyDescent="0.25">
      <c r="A24" s="24"/>
      <c r="B24" s="25"/>
      <c r="C24" s="25"/>
      <c r="D24" s="25"/>
      <c r="E24" s="25"/>
      <c r="F24" s="25"/>
      <c r="G24" s="25"/>
      <c r="H24" s="26"/>
      <c r="I24" s="26"/>
      <c r="J24" s="26"/>
    </row>
    <row r="25" spans="1:10" x14ac:dyDescent="0.25">
      <c r="A25" s="33"/>
      <c r="B25" s="34"/>
      <c r="C25" s="34"/>
      <c r="D25" s="35"/>
      <c r="E25" s="36"/>
      <c r="F25" s="117" t="s">
        <v>133</v>
      </c>
      <c r="G25" s="23" t="s">
        <v>151</v>
      </c>
      <c r="H25" s="23" t="s">
        <v>152</v>
      </c>
      <c r="I25" s="23" t="s">
        <v>134</v>
      </c>
      <c r="J25" s="23" t="s">
        <v>135</v>
      </c>
    </row>
    <row r="26" spans="1:10" x14ac:dyDescent="0.25">
      <c r="A26" s="160" t="s">
        <v>54</v>
      </c>
      <c r="B26" s="161"/>
      <c r="C26" s="161"/>
      <c r="D26" s="161"/>
      <c r="E26" s="162"/>
      <c r="F26" s="40"/>
      <c r="G26" s="40"/>
      <c r="H26" s="40"/>
      <c r="I26" s="40"/>
      <c r="J26" s="41"/>
    </row>
    <row r="27" spans="1:10" ht="30" customHeight="1" x14ac:dyDescent="0.25">
      <c r="A27" s="163" t="s">
        <v>7</v>
      </c>
      <c r="B27" s="164"/>
      <c r="C27" s="164"/>
      <c r="D27" s="164"/>
      <c r="E27" s="165"/>
      <c r="F27" s="42"/>
      <c r="G27" s="123">
        <v>8000</v>
      </c>
      <c r="H27" s="123">
        <f>H14</f>
        <v>148447.58000000031</v>
      </c>
      <c r="I27" s="42"/>
      <c r="J27" s="39"/>
    </row>
    <row r="30" spans="1:10" x14ac:dyDescent="0.25">
      <c r="A30" s="153" t="s">
        <v>11</v>
      </c>
      <c r="B30" s="143"/>
      <c r="C30" s="143"/>
      <c r="D30" s="143"/>
      <c r="E30" s="143"/>
      <c r="F30" s="38">
        <v>0</v>
      </c>
      <c r="G30" s="38">
        <v>0</v>
      </c>
      <c r="H30" s="38">
        <v>0</v>
      </c>
      <c r="I30" s="38">
        <v>0</v>
      </c>
      <c r="J30" s="38">
        <v>0</v>
      </c>
    </row>
    <row r="31" spans="1:10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</row>
    <row r="32" spans="1:10" ht="29.25" customHeight="1" x14ac:dyDescent="0.25">
      <c r="A32" s="158"/>
      <c r="B32" s="159"/>
      <c r="C32" s="159"/>
      <c r="D32" s="159"/>
      <c r="E32" s="159"/>
      <c r="F32" s="159"/>
      <c r="G32" s="159"/>
      <c r="H32" s="159"/>
      <c r="I32" s="159"/>
      <c r="J32" s="159"/>
    </row>
    <row r="33" spans="1:10" ht="8.25" customHeight="1" x14ac:dyDescent="0.25"/>
    <row r="34" spans="1:10" x14ac:dyDescent="0.25">
      <c r="A34" s="158"/>
      <c r="B34" s="159"/>
      <c r="C34" s="159"/>
      <c r="D34" s="159"/>
      <c r="E34" s="159"/>
      <c r="F34" s="159"/>
      <c r="G34" s="159"/>
      <c r="H34" s="159"/>
      <c r="I34" s="159"/>
      <c r="J34" s="159"/>
    </row>
    <row r="35" spans="1:10" ht="8.25" customHeight="1" x14ac:dyDescent="0.25"/>
    <row r="36" spans="1:10" ht="29.25" customHeight="1" x14ac:dyDescent="0.25">
      <c r="A36" s="158"/>
      <c r="B36" s="159"/>
      <c r="C36" s="159"/>
      <c r="D36" s="159"/>
      <c r="E36" s="159"/>
      <c r="F36" s="159"/>
      <c r="G36" s="159"/>
      <c r="H36" s="159"/>
      <c r="I36" s="159"/>
      <c r="J36" s="159"/>
    </row>
  </sheetData>
  <mergeCells count="20">
    <mergeCell ref="A34:J34"/>
    <mergeCell ref="A36:J36"/>
    <mergeCell ref="A21:E21"/>
    <mergeCell ref="A23:J23"/>
    <mergeCell ref="A26:E26"/>
    <mergeCell ref="A27:E27"/>
    <mergeCell ref="A30:E30"/>
    <mergeCell ref="A32:J32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6"/>
  <sheetViews>
    <sheetView workbookViewId="0">
      <selection activeCell="C6" sqref="C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45" t="s">
        <v>153</v>
      </c>
      <c r="B1" s="145"/>
      <c r="C1" s="145"/>
      <c r="D1" s="145"/>
      <c r="E1" s="145"/>
      <c r="F1" s="145"/>
      <c r="G1" s="145"/>
      <c r="H1" s="145"/>
      <c r="I1" s="145"/>
    </row>
    <row r="2" spans="1:9" ht="18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145" t="s">
        <v>37</v>
      </c>
      <c r="B3" s="145"/>
      <c r="C3" s="145"/>
      <c r="D3" s="145"/>
      <c r="E3" s="145"/>
      <c r="F3" s="145"/>
      <c r="G3" s="145"/>
      <c r="H3" s="146"/>
      <c r="I3" s="146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9" ht="18" customHeight="1" x14ac:dyDescent="0.25">
      <c r="A5" s="145" t="s">
        <v>13</v>
      </c>
      <c r="B5" s="147"/>
      <c r="C5" s="147"/>
      <c r="D5" s="147"/>
      <c r="E5" s="147"/>
      <c r="F5" s="147"/>
      <c r="G5" s="147"/>
      <c r="H5" s="147"/>
      <c r="I5" s="147"/>
    </row>
    <row r="6" spans="1:9" ht="18" x14ac:dyDescent="0.25">
      <c r="A6" s="3"/>
      <c r="B6" s="3"/>
      <c r="C6" s="3"/>
      <c r="D6" s="3"/>
      <c r="E6" s="3"/>
      <c r="F6" s="3"/>
      <c r="G6" s="3"/>
      <c r="H6" s="4"/>
      <c r="I6" s="4"/>
    </row>
    <row r="7" spans="1:9" ht="15.75" x14ac:dyDescent="0.25">
      <c r="A7" s="145" t="s">
        <v>1</v>
      </c>
      <c r="B7" s="166"/>
      <c r="C7" s="166"/>
      <c r="D7" s="166"/>
      <c r="E7" s="166"/>
      <c r="F7" s="166"/>
      <c r="G7" s="166"/>
      <c r="H7" s="166"/>
      <c r="I7" s="166"/>
    </row>
    <row r="8" spans="1:9" ht="18" x14ac:dyDescent="0.25">
      <c r="A8" s="3"/>
      <c r="B8" s="3"/>
      <c r="C8" s="3"/>
      <c r="D8" s="3"/>
      <c r="E8" s="3"/>
      <c r="F8" s="3"/>
      <c r="G8" s="3"/>
      <c r="H8" s="4"/>
      <c r="I8" s="4"/>
    </row>
    <row r="9" spans="1:9" x14ac:dyDescent="0.25">
      <c r="A9" s="23" t="s">
        <v>14</v>
      </c>
      <c r="B9" s="22" t="s">
        <v>15</v>
      </c>
      <c r="C9" s="22" t="s">
        <v>16</v>
      </c>
      <c r="D9" s="22" t="s">
        <v>12</v>
      </c>
      <c r="E9" s="117" t="s">
        <v>133</v>
      </c>
      <c r="F9" s="23" t="s">
        <v>151</v>
      </c>
      <c r="G9" s="23" t="s">
        <v>152</v>
      </c>
      <c r="H9" s="23" t="s">
        <v>134</v>
      </c>
      <c r="I9" s="23" t="s">
        <v>135</v>
      </c>
    </row>
    <row r="10" spans="1:9" ht="15.75" customHeight="1" x14ac:dyDescent="0.25">
      <c r="A10" s="10">
        <v>6</v>
      </c>
      <c r="B10" s="10"/>
      <c r="C10" s="10"/>
      <c r="D10" s="10" t="s">
        <v>17</v>
      </c>
      <c r="E10" s="111">
        <f>E11+E17+E23+E29+E31+E34+E40+E42+E38</f>
        <v>1337322.7799999998</v>
      </c>
      <c r="F10" s="111">
        <f>F11+F17+F23+F29+F31+F34+F40+F42+F38</f>
        <v>1947821</v>
      </c>
      <c r="G10" s="111">
        <f>G11+G17+G23+G29+G31+G34+G40+G42+G38</f>
        <v>1818245.8900000001</v>
      </c>
      <c r="H10" s="111">
        <f>(G10/E10)*100</f>
        <v>135.96163298736303</v>
      </c>
      <c r="I10" s="111">
        <f>(G10/F10)*100</f>
        <v>93.347689033027166</v>
      </c>
    </row>
    <row r="11" spans="1:9" ht="38.25" x14ac:dyDescent="0.25">
      <c r="A11" s="10"/>
      <c r="B11" s="10">
        <v>6361</v>
      </c>
      <c r="C11" s="10"/>
      <c r="D11" s="10" t="s">
        <v>97</v>
      </c>
      <c r="E11" s="111">
        <f t="shared" ref="E11:G11" si="0">SUM(E12:E16)</f>
        <v>1127239.98</v>
      </c>
      <c r="F11" s="111">
        <f t="shared" si="0"/>
        <v>1572380</v>
      </c>
      <c r="G11" s="111">
        <f t="shared" si="0"/>
        <v>1456423.97</v>
      </c>
      <c r="H11" s="111">
        <f t="shared" ref="H11:H45" si="1">(G11/E11)*100</f>
        <v>129.20265390161197</v>
      </c>
      <c r="I11" s="111">
        <f t="shared" ref="I11:I45" si="2">(G11/F11)*100</f>
        <v>92.625444867016881</v>
      </c>
    </row>
    <row r="12" spans="1:9" x14ac:dyDescent="0.25">
      <c r="A12" s="10"/>
      <c r="B12" s="10"/>
      <c r="C12" s="15">
        <v>11</v>
      </c>
      <c r="D12" s="15" t="s">
        <v>18</v>
      </c>
      <c r="E12" s="112">
        <v>60</v>
      </c>
      <c r="F12" s="111"/>
      <c r="G12" s="111"/>
      <c r="H12" s="111">
        <f t="shared" si="1"/>
        <v>0</v>
      </c>
      <c r="I12" s="111"/>
    </row>
    <row r="13" spans="1:9" x14ac:dyDescent="0.25">
      <c r="A13" s="11"/>
      <c r="B13" s="11"/>
      <c r="C13" s="12">
        <v>52</v>
      </c>
      <c r="D13" s="12" t="s">
        <v>58</v>
      </c>
      <c r="E13" s="112">
        <v>1088962</v>
      </c>
      <c r="F13" s="113">
        <v>1532000</v>
      </c>
      <c r="G13" s="113">
        <v>1419023.97</v>
      </c>
      <c r="H13" s="111">
        <f t="shared" si="1"/>
        <v>130.30977848630164</v>
      </c>
      <c r="I13" s="111">
        <f t="shared" si="2"/>
        <v>92.625585509138375</v>
      </c>
    </row>
    <row r="14" spans="1:9" x14ac:dyDescent="0.25">
      <c r="A14" s="11"/>
      <c r="B14" s="11"/>
      <c r="C14" s="12">
        <v>43</v>
      </c>
      <c r="D14" s="12" t="s">
        <v>59</v>
      </c>
      <c r="E14" s="112">
        <v>34717.589999999997</v>
      </c>
      <c r="F14" s="113">
        <v>40380</v>
      </c>
      <c r="G14" s="113">
        <v>37400</v>
      </c>
      <c r="H14" s="111">
        <f t="shared" si="1"/>
        <v>107.72637155977706</v>
      </c>
      <c r="I14" s="111">
        <f t="shared" si="2"/>
        <v>92.620108964834074</v>
      </c>
    </row>
    <row r="15" spans="1:9" x14ac:dyDescent="0.25">
      <c r="A15" s="11"/>
      <c r="B15" s="11"/>
      <c r="C15" s="12">
        <v>51</v>
      </c>
      <c r="D15" s="12" t="s">
        <v>62</v>
      </c>
      <c r="E15" s="112"/>
      <c r="F15" s="113"/>
      <c r="G15" s="113"/>
      <c r="H15" s="111"/>
      <c r="I15" s="111"/>
    </row>
    <row r="16" spans="1:9" x14ac:dyDescent="0.25">
      <c r="A16" s="11"/>
      <c r="B16" s="11"/>
      <c r="C16" s="12">
        <v>61</v>
      </c>
      <c r="D16" s="12" t="s">
        <v>63</v>
      </c>
      <c r="E16" s="112">
        <v>3500.39</v>
      </c>
      <c r="F16" s="113"/>
      <c r="G16" s="113"/>
      <c r="H16" s="111">
        <f t="shared" si="1"/>
        <v>0</v>
      </c>
      <c r="I16" s="111"/>
    </row>
    <row r="17" spans="1:9" ht="24" customHeight="1" x14ac:dyDescent="0.25">
      <c r="A17" s="30"/>
      <c r="B17" s="30">
        <v>6362</v>
      </c>
      <c r="C17" s="90"/>
      <c r="D17" s="91" t="s">
        <v>96</v>
      </c>
      <c r="E17" s="111">
        <f>SUM(E18:E22)</f>
        <v>38732.25</v>
      </c>
      <c r="F17" s="111">
        <f>SUM(F18:F22)</f>
        <v>44200</v>
      </c>
      <c r="G17" s="111">
        <f>SUM(G18:G22)</f>
        <v>36994.29</v>
      </c>
      <c r="H17" s="111">
        <f t="shared" si="1"/>
        <v>95.512886548031688</v>
      </c>
      <c r="I17" s="111">
        <f t="shared" si="2"/>
        <v>83.697488687782808</v>
      </c>
    </row>
    <row r="18" spans="1:9" x14ac:dyDescent="0.25">
      <c r="A18" s="11"/>
      <c r="B18" s="11"/>
      <c r="C18" s="12">
        <v>11</v>
      </c>
      <c r="D18" s="15" t="s">
        <v>18</v>
      </c>
      <c r="E18" s="112"/>
      <c r="F18" s="113"/>
      <c r="G18" s="113"/>
      <c r="H18" s="111"/>
      <c r="I18" s="111"/>
    </row>
    <row r="19" spans="1:9" x14ac:dyDescent="0.25">
      <c r="A19" s="11"/>
      <c r="B19" s="11"/>
      <c r="C19" s="12">
        <v>52</v>
      </c>
      <c r="D19" s="12" t="s">
        <v>58</v>
      </c>
      <c r="E19" s="112">
        <v>30269.94</v>
      </c>
      <c r="F19" s="113">
        <v>26500</v>
      </c>
      <c r="G19" s="113">
        <v>31036.79</v>
      </c>
      <c r="H19" s="111">
        <f t="shared" si="1"/>
        <v>102.53337139089143</v>
      </c>
      <c r="I19" s="111">
        <f t="shared" si="2"/>
        <v>117.11996226415096</v>
      </c>
    </row>
    <row r="20" spans="1:9" x14ac:dyDescent="0.25">
      <c r="A20" s="11"/>
      <c r="B20" s="11"/>
      <c r="C20" s="12">
        <v>43</v>
      </c>
      <c r="D20" s="12" t="s">
        <v>59</v>
      </c>
      <c r="E20" s="112"/>
      <c r="F20" s="113"/>
      <c r="G20" s="113"/>
      <c r="H20" s="111"/>
      <c r="I20" s="111"/>
    </row>
    <row r="21" spans="1:9" x14ac:dyDescent="0.25">
      <c r="A21" s="11"/>
      <c r="B21" s="11"/>
      <c r="C21" s="12">
        <v>51</v>
      </c>
      <c r="D21" s="12" t="s">
        <v>62</v>
      </c>
      <c r="E21" s="112"/>
      <c r="F21" s="113"/>
      <c r="G21" s="113"/>
      <c r="H21" s="111"/>
      <c r="I21" s="111"/>
    </row>
    <row r="22" spans="1:9" x14ac:dyDescent="0.25">
      <c r="A22" s="11"/>
      <c r="B22" s="30"/>
      <c r="C22" s="12">
        <v>61</v>
      </c>
      <c r="D22" s="12" t="s">
        <v>63</v>
      </c>
      <c r="E22" s="112">
        <v>8462.31</v>
      </c>
      <c r="F22" s="113">
        <v>17700</v>
      </c>
      <c r="G22" s="113">
        <v>5957.5</v>
      </c>
      <c r="H22" s="111"/>
      <c r="I22" s="111">
        <f t="shared" si="2"/>
        <v>33.658192090395481</v>
      </c>
    </row>
    <row r="23" spans="1:9" ht="51" x14ac:dyDescent="0.25">
      <c r="A23" s="30"/>
      <c r="B23" s="30">
        <v>6381</v>
      </c>
      <c r="C23" s="90"/>
      <c r="D23" s="91" t="s">
        <v>98</v>
      </c>
      <c r="E23" s="111">
        <f t="shared" ref="E23:G23" si="3">SUM(E24:E28)</f>
        <v>50761.31</v>
      </c>
      <c r="F23" s="111">
        <f t="shared" si="3"/>
        <v>196820</v>
      </c>
      <c r="G23" s="111">
        <f t="shared" si="3"/>
        <v>195315.08</v>
      </c>
      <c r="H23" s="111">
        <f t="shared" si="1"/>
        <v>384.7715514040122</v>
      </c>
      <c r="I23" s="111">
        <f t="shared" si="2"/>
        <v>99.235382583070816</v>
      </c>
    </row>
    <row r="24" spans="1:9" x14ac:dyDescent="0.25">
      <c r="A24" s="11"/>
      <c r="B24" s="30"/>
      <c r="C24" s="12">
        <v>11</v>
      </c>
      <c r="D24" s="15" t="s">
        <v>18</v>
      </c>
      <c r="E24" s="112"/>
      <c r="F24" s="113"/>
      <c r="G24" s="113"/>
      <c r="H24" s="111"/>
      <c r="I24" s="111"/>
    </row>
    <row r="25" spans="1:9" x14ac:dyDescent="0.25">
      <c r="A25" s="11"/>
      <c r="B25" s="30"/>
      <c r="C25" s="12">
        <v>52</v>
      </c>
      <c r="D25" s="12" t="s">
        <v>58</v>
      </c>
      <c r="E25" s="112"/>
      <c r="F25" s="113"/>
      <c r="G25" s="113"/>
      <c r="H25" s="111"/>
      <c r="I25" s="111"/>
    </row>
    <row r="26" spans="1:9" x14ac:dyDescent="0.25">
      <c r="A26" s="11"/>
      <c r="B26" s="30"/>
      <c r="C26" s="12">
        <v>43</v>
      </c>
      <c r="D26" s="12" t="s">
        <v>59</v>
      </c>
      <c r="E26" s="112"/>
      <c r="F26" s="113"/>
      <c r="G26" s="113"/>
      <c r="H26" s="111"/>
      <c r="I26" s="111"/>
    </row>
    <row r="27" spans="1:9" x14ac:dyDescent="0.25">
      <c r="A27" s="11"/>
      <c r="B27" s="30"/>
      <c r="C27" s="12">
        <v>51</v>
      </c>
      <c r="D27" s="12" t="s">
        <v>62</v>
      </c>
      <c r="E27" s="112">
        <v>50761.31</v>
      </c>
      <c r="F27" s="113">
        <v>196820</v>
      </c>
      <c r="G27" s="113">
        <v>195315.08</v>
      </c>
      <c r="H27" s="111">
        <f t="shared" si="1"/>
        <v>384.7715514040122</v>
      </c>
      <c r="I27" s="111">
        <f t="shared" si="2"/>
        <v>99.235382583070816</v>
      </c>
    </row>
    <row r="28" spans="1:9" x14ac:dyDescent="0.25">
      <c r="A28" s="11"/>
      <c r="B28" s="30"/>
      <c r="C28" s="12">
        <v>61</v>
      </c>
      <c r="D28" s="12" t="s">
        <v>63</v>
      </c>
      <c r="E28" s="112"/>
      <c r="F28" s="113"/>
      <c r="G28" s="113"/>
      <c r="H28" s="111"/>
      <c r="I28" s="111"/>
    </row>
    <row r="29" spans="1:9" x14ac:dyDescent="0.25">
      <c r="A29" s="30"/>
      <c r="B29" s="30">
        <v>6413</v>
      </c>
      <c r="C29" s="90"/>
      <c r="D29" s="30" t="s">
        <v>64</v>
      </c>
      <c r="E29" s="111">
        <f>E30</f>
        <v>8.9</v>
      </c>
      <c r="F29" s="111">
        <f>F30</f>
        <v>25</v>
      </c>
      <c r="G29" s="111">
        <f>G30</f>
        <v>16.899999999999999</v>
      </c>
      <c r="H29" s="111">
        <f t="shared" si="1"/>
        <v>189.88764044943818</v>
      </c>
      <c r="I29" s="111">
        <f t="shared" si="2"/>
        <v>67.599999999999994</v>
      </c>
    </row>
    <row r="30" spans="1:9" x14ac:dyDescent="0.25">
      <c r="A30" s="11"/>
      <c r="B30" s="30"/>
      <c r="C30" s="12">
        <v>31</v>
      </c>
      <c r="D30" s="12" t="s">
        <v>44</v>
      </c>
      <c r="E30" s="112">
        <v>8.9</v>
      </c>
      <c r="F30" s="113">
        <v>25</v>
      </c>
      <c r="G30" s="113">
        <v>16.899999999999999</v>
      </c>
      <c r="H30" s="111">
        <f t="shared" si="1"/>
        <v>189.88764044943818</v>
      </c>
      <c r="I30" s="111">
        <f t="shared" si="2"/>
        <v>67.599999999999994</v>
      </c>
    </row>
    <row r="31" spans="1:9" ht="63.75" customHeight="1" x14ac:dyDescent="0.25">
      <c r="A31" s="11"/>
      <c r="B31" s="30">
        <v>6526</v>
      </c>
      <c r="C31" s="12"/>
      <c r="D31" s="91" t="s">
        <v>65</v>
      </c>
      <c r="E31" s="111">
        <f>E32+E33</f>
        <v>39720.94</v>
      </c>
      <c r="F31" s="111">
        <f>F32+F33</f>
        <v>41800</v>
      </c>
      <c r="G31" s="111">
        <f>G32</f>
        <v>39341.599999999999</v>
      </c>
      <c r="H31" s="111">
        <f>(G31/E31)*100</f>
        <v>99.044987354277097</v>
      </c>
      <c r="I31" s="111">
        <f>(G31/F31)*100</f>
        <v>94.11866028708134</v>
      </c>
    </row>
    <row r="32" spans="1:9" x14ac:dyDescent="0.25">
      <c r="A32" s="11"/>
      <c r="B32" s="30"/>
      <c r="C32" s="12">
        <v>43</v>
      </c>
      <c r="D32" s="12" t="s">
        <v>59</v>
      </c>
      <c r="E32" s="112">
        <v>39720.94</v>
      </c>
      <c r="F32" s="113">
        <v>41800</v>
      </c>
      <c r="G32" s="113">
        <v>39341.599999999999</v>
      </c>
      <c r="H32" s="111">
        <f t="shared" si="1"/>
        <v>99.044987354277097</v>
      </c>
      <c r="I32" s="111">
        <f t="shared" si="2"/>
        <v>94.11866028708134</v>
      </c>
    </row>
    <row r="33" spans="1:9" x14ac:dyDescent="0.25">
      <c r="A33" s="11"/>
      <c r="B33" s="30"/>
      <c r="C33" s="12">
        <v>52</v>
      </c>
      <c r="D33" s="12" t="s">
        <v>58</v>
      </c>
      <c r="E33" s="112"/>
      <c r="F33" s="113"/>
      <c r="G33" s="113"/>
      <c r="H33" s="111" t="e">
        <f t="shared" si="1"/>
        <v>#DIV/0!</v>
      </c>
      <c r="I33" s="111"/>
    </row>
    <row r="34" spans="1:9" ht="51" x14ac:dyDescent="0.25">
      <c r="A34" s="11"/>
      <c r="B34" s="30">
        <v>6615</v>
      </c>
      <c r="C34" s="12"/>
      <c r="D34" s="91" t="s">
        <v>66</v>
      </c>
      <c r="E34" s="111">
        <f>SUM(E35:E37)</f>
        <v>14563.68</v>
      </c>
      <c r="F34" s="111">
        <f>SUM(F35:F37)</f>
        <v>13000</v>
      </c>
      <c r="G34" s="111">
        <f>SUM(G35:G37)</f>
        <v>12002.53</v>
      </c>
      <c r="H34" s="111">
        <f t="shared" si="1"/>
        <v>82.414128846555272</v>
      </c>
      <c r="I34" s="111">
        <f t="shared" si="2"/>
        <v>92.327153846153848</v>
      </c>
    </row>
    <row r="35" spans="1:9" x14ac:dyDescent="0.25">
      <c r="A35" s="11"/>
      <c r="B35" s="30"/>
      <c r="C35" s="12">
        <v>31</v>
      </c>
      <c r="D35" s="12" t="s">
        <v>44</v>
      </c>
      <c r="E35" s="112">
        <v>14563.68</v>
      </c>
      <c r="F35" s="113">
        <v>13000</v>
      </c>
      <c r="G35" s="113">
        <v>12002.53</v>
      </c>
      <c r="H35" s="111">
        <f t="shared" si="1"/>
        <v>82.414128846555272</v>
      </c>
      <c r="I35" s="111">
        <f t="shared" si="2"/>
        <v>92.327153846153848</v>
      </c>
    </row>
    <row r="36" spans="1:9" x14ac:dyDescent="0.25">
      <c r="A36" s="11"/>
      <c r="B36" s="30"/>
      <c r="C36" s="12">
        <v>52</v>
      </c>
      <c r="D36" s="12" t="s">
        <v>58</v>
      </c>
      <c r="E36" s="112"/>
      <c r="F36" s="113"/>
      <c r="G36" s="113"/>
      <c r="H36" s="111"/>
      <c r="I36" s="111"/>
    </row>
    <row r="37" spans="1:9" x14ac:dyDescent="0.25">
      <c r="A37" s="11"/>
      <c r="B37" s="30"/>
      <c r="C37" s="12">
        <v>61</v>
      </c>
      <c r="D37" s="12" t="s">
        <v>63</v>
      </c>
      <c r="E37" s="112"/>
      <c r="F37" s="113"/>
      <c r="G37" s="113"/>
      <c r="H37" s="111"/>
      <c r="I37" s="111"/>
    </row>
    <row r="38" spans="1:9" x14ac:dyDescent="0.25">
      <c r="A38" s="11"/>
      <c r="B38" s="30">
        <v>6631</v>
      </c>
      <c r="C38" s="12"/>
      <c r="D38" s="30" t="s">
        <v>136</v>
      </c>
      <c r="E38" s="114">
        <f>E39</f>
        <v>2264</v>
      </c>
      <c r="F38" s="114">
        <f t="shared" ref="F38:G38" si="4">F39</f>
        <v>0</v>
      </c>
      <c r="G38" s="114">
        <f t="shared" si="4"/>
        <v>808.48</v>
      </c>
      <c r="H38" s="111">
        <f t="shared" si="1"/>
        <v>35.710247349823319</v>
      </c>
      <c r="I38" s="111"/>
    </row>
    <row r="39" spans="1:9" x14ac:dyDescent="0.25">
      <c r="A39" s="11"/>
      <c r="B39" s="30"/>
      <c r="C39" s="12">
        <v>61</v>
      </c>
      <c r="D39" s="12" t="s">
        <v>63</v>
      </c>
      <c r="E39" s="112">
        <v>2264</v>
      </c>
      <c r="F39" s="113"/>
      <c r="G39" s="113">
        <v>808.48</v>
      </c>
      <c r="H39" s="111">
        <f t="shared" si="1"/>
        <v>35.710247349823319</v>
      </c>
      <c r="I39" s="111"/>
    </row>
    <row r="40" spans="1:9" x14ac:dyDescent="0.25">
      <c r="A40" s="30"/>
      <c r="B40" s="30">
        <v>6632</v>
      </c>
      <c r="C40" s="90"/>
      <c r="D40" s="30" t="s">
        <v>99</v>
      </c>
      <c r="E40" s="111">
        <f>E41</f>
        <v>600</v>
      </c>
      <c r="F40" s="111">
        <f>F41</f>
        <v>600</v>
      </c>
      <c r="G40" s="111">
        <f>G41</f>
        <v>0</v>
      </c>
      <c r="H40" s="111">
        <f t="shared" si="1"/>
        <v>0</v>
      </c>
      <c r="I40" s="111">
        <f t="shared" si="2"/>
        <v>0</v>
      </c>
    </row>
    <row r="41" spans="1:9" x14ac:dyDescent="0.25">
      <c r="A41" s="11"/>
      <c r="B41" s="30"/>
      <c r="C41" s="12">
        <v>61</v>
      </c>
      <c r="D41" s="12" t="s">
        <v>63</v>
      </c>
      <c r="E41" s="112">
        <v>600</v>
      </c>
      <c r="F41" s="113">
        <v>600</v>
      </c>
      <c r="G41" s="113"/>
      <c r="H41" s="111">
        <f t="shared" si="1"/>
        <v>0</v>
      </c>
      <c r="I41" s="111">
        <f t="shared" si="2"/>
        <v>0</v>
      </c>
    </row>
    <row r="42" spans="1:9" ht="38.25" x14ac:dyDescent="0.25">
      <c r="A42" s="30"/>
      <c r="B42" s="30">
        <v>6711</v>
      </c>
      <c r="C42" s="90"/>
      <c r="D42" s="10" t="s">
        <v>100</v>
      </c>
      <c r="E42" s="111">
        <f>SUM(E43:E45)</f>
        <v>63431.72</v>
      </c>
      <c r="F42" s="111">
        <f>SUM(F43:F45)</f>
        <v>78996</v>
      </c>
      <c r="G42" s="111">
        <f>SUM(G43:G45)</f>
        <v>77343.040000000008</v>
      </c>
      <c r="H42" s="111">
        <f t="shared" si="1"/>
        <v>121.93117260575626</v>
      </c>
      <c r="I42" s="111">
        <f t="shared" si="2"/>
        <v>97.907539622259364</v>
      </c>
    </row>
    <row r="43" spans="1:9" ht="25.5" x14ac:dyDescent="0.25">
      <c r="A43" s="11"/>
      <c r="B43" s="11"/>
      <c r="C43" s="12">
        <v>43</v>
      </c>
      <c r="D43" s="17" t="s">
        <v>59</v>
      </c>
      <c r="E43" s="112"/>
      <c r="F43" s="113"/>
      <c r="G43" s="113"/>
      <c r="H43" s="111"/>
      <c r="I43" s="111"/>
    </row>
    <row r="44" spans="1:9" x14ac:dyDescent="0.25">
      <c r="A44" s="11"/>
      <c r="B44" s="11"/>
      <c r="C44" s="12">
        <v>11</v>
      </c>
      <c r="D44" s="17" t="s">
        <v>18</v>
      </c>
      <c r="E44" s="112">
        <v>4667.4399999999996</v>
      </c>
      <c r="F44" s="113">
        <v>3180</v>
      </c>
      <c r="G44" s="113">
        <v>2727.07</v>
      </c>
      <c r="H44" s="111">
        <f t="shared" si="1"/>
        <v>58.427532008981373</v>
      </c>
      <c r="I44" s="111">
        <f t="shared" si="2"/>
        <v>85.75691823899372</v>
      </c>
    </row>
    <row r="45" spans="1:9" x14ac:dyDescent="0.25">
      <c r="A45" s="11"/>
      <c r="B45" s="11"/>
      <c r="C45" s="12">
        <v>44</v>
      </c>
      <c r="D45" s="17" t="s">
        <v>67</v>
      </c>
      <c r="E45" s="112">
        <v>58764.28</v>
      </c>
      <c r="F45" s="113">
        <v>75816</v>
      </c>
      <c r="G45" s="113">
        <v>74615.97</v>
      </c>
      <c r="H45" s="111">
        <f t="shared" si="1"/>
        <v>126.97504334265646</v>
      </c>
      <c r="I45" s="111">
        <f t="shared" si="2"/>
        <v>98.417181069958843</v>
      </c>
    </row>
    <row r="46" spans="1:9" ht="25.5" x14ac:dyDescent="0.25">
      <c r="A46" s="13">
        <v>7</v>
      </c>
      <c r="B46" s="14"/>
      <c r="C46" s="14"/>
      <c r="D46" s="28" t="s">
        <v>19</v>
      </c>
      <c r="E46" s="112"/>
      <c r="F46" s="113"/>
      <c r="G46" s="113"/>
      <c r="H46" s="111"/>
      <c r="I46" s="111"/>
    </row>
    <row r="47" spans="1:9" ht="38.25" x14ac:dyDescent="0.25">
      <c r="A47" s="15"/>
      <c r="B47" s="10">
        <v>72</v>
      </c>
      <c r="C47" s="15"/>
      <c r="D47" s="29" t="s">
        <v>56</v>
      </c>
      <c r="E47" s="112"/>
      <c r="F47" s="113"/>
      <c r="G47" s="113"/>
      <c r="H47" s="111"/>
      <c r="I47" s="111"/>
    </row>
    <row r="48" spans="1:9" x14ac:dyDescent="0.25">
      <c r="A48" s="15"/>
      <c r="B48" s="15"/>
      <c r="C48" s="12">
        <v>11</v>
      </c>
      <c r="D48" s="12" t="s">
        <v>18</v>
      </c>
      <c r="E48" s="112"/>
      <c r="F48" s="113"/>
      <c r="G48" s="113"/>
      <c r="H48" s="111"/>
      <c r="I48" s="111"/>
    </row>
    <row r="50" spans="1:9" ht="15.75" x14ac:dyDescent="0.25">
      <c r="A50" s="145" t="s">
        <v>20</v>
      </c>
      <c r="B50" s="166"/>
      <c r="C50" s="166"/>
      <c r="D50" s="166"/>
      <c r="E50" s="166"/>
      <c r="F50" s="166"/>
      <c r="G50" s="166"/>
      <c r="H50" s="166"/>
      <c r="I50" s="166"/>
    </row>
    <row r="51" spans="1:9" ht="18" x14ac:dyDescent="0.25">
      <c r="A51" s="3"/>
      <c r="B51" s="3"/>
      <c r="C51" s="3"/>
      <c r="D51" s="3"/>
      <c r="E51" s="3"/>
      <c r="F51" s="3"/>
      <c r="G51" s="3"/>
      <c r="H51" s="4"/>
      <c r="I51" s="4"/>
    </row>
    <row r="52" spans="1:9" x14ac:dyDescent="0.25">
      <c r="A52" s="23" t="s">
        <v>14</v>
      </c>
      <c r="B52" s="22" t="s">
        <v>15</v>
      </c>
      <c r="C52" s="22" t="s">
        <v>16</v>
      </c>
      <c r="D52" s="22" t="s">
        <v>21</v>
      </c>
      <c r="E52" s="117" t="s">
        <v>133</v>
      </c>
      <c r="F52" s="23" t="s">
        <v>151</v>
      </c>
      <c r="G52" s="23" t="s">
        <v>152</v>
      </c>
      <c r="H52" s="23" t="s">
        <v>134</v>
      </c>
      <c r="I52" s="23" t="s">
        <v>135</v>
      </c>
    </row>
    <row r="53" spans="1:9" ht="15.75" customHeight="1" x14ac:dyDescent="0.25">
      <c r="A53" s="10">
        <v>3</v>
      </c>
      <c r="B53" s="10"/>
      <c r="C53" s="10"/>
      <c r="D53" s="10" t="s">
        <v>22</v>
      </c>
      <c r="E53" s="111">
        <f t="shared" ref="E53:F53" si="5">E54+E60+E66+E72+E78+E85+E92+E100+E108+E116+E124+E132+E140+E148+E156+E164+E172+E180+E188+E196+E204+E212+E220+E228+E236+E244+E252+E260+E268+E272+E278+E276+E280</f>
        <v>1290338.5200000003</v>
      </c>
      <c r="F53" s="111">
        <f t="shared" si="5"/>
        <v>1762021</v>
      </c>
      <c r="G53" s="111">
        <f>G54+G60+G66+G72+G78+G85+G92+G100+G108+G116+G124+G132+G140+G148+G156+G164+G172+G180+G188+G196+G204+G212+G220+G228+G236+G244+G252+G260+G268+G272+G278+G276+G280</f>
        <v>1635210.5799999998</v>
      </c>
      <c r="H53" s="111">
        <f>(G53/E53)*100</f>
        <v>126.72725448822526</v>
      </c>
      <c r="I53" s="111">
        <f>(G53/F53)*100</f>
        <v>92.803126636969708</v>
      </c>
    </row>
    <row r="54" spans="1:9" ht="15.75" customHeight="1" x14ac:dyDescent="0.25">
      <c r="A54" s="10"/>
      <c r="B54" s="10">
        <v>3111</v>
      </c>
      <c r="C54" s="10"/>
      <c r="D54" s="10" t="s">
        <v>101</v>
      </c>
      <c r="E54" s="111">
        <f>SUM(E55:E59)</f>
        <v>810500.12</v>
      </c>
      <c r="F54" s="111">
        <f>SUM(F55:F59)</f>
        <v>1067007</v>
      </c>
      <c r="G54" s="111">
        <f>SUM(G55:G59)</f>
        <v>1074427.05</v>
      </c>
      <c r="H54" s="111">
        <f t="shared" ref="H54:H116" si="6">(G54/E54)*100</f>
        <v>132.56346587585946</v>
      </c>
      <c r="I54" s="111">
        <f t="shared" ref="I54:I116" si="7">(G54/F54)*100</f>
        <v>100.69540780894597</v>
      </c>
    </row>
    <row r="55" spans="1:9" x14ac:dyDescent="0.25">
      <c r="A55" s="11"/>
      <c r="B55" s="11"/>
      <c r="C55" s="12">
        <v>11</v>
      </c>
      <c r="D55" s="12" t="s">
        <v>18</v>
      </c>
      <c r="E55" s="112">
        <v>1072.3499999999999</v>
      </c>
      <c r="F55" s="112">
        <v>1586</v>
      </c>
      <c r="G55" s="112">
        <v>1622.51</v>
      </c>
      <c r="H55" s="111">
        <f t="shared" si="6"/>
        <v>151.30414510187907</v>
      </c>
      <c r="I55" s="111">
        <f t="shared" si="7"/>
        <v>102.30201765447666</v>
      </c>
    </row>
    <row r="56" spans="1:9" ht="25.5" x14ac:dyDescent="0.25">
      <c r="A56" s="11"/>
      <c r="B56" s="11"/>
      <c r="C56" s="12">
        <v>43</v>
      </c>
      <c r="D56" s="17" t="s">
        <v>59</v>
      </c>
      <c r="E56" s="112">
        <v>29450.05</v>
      </c>
      <c r="F56" s="112">
        <v>42380</v>
      </c>
      <c r="G56" s="112">
        <v>37834.36</v>
      </c>
      <c r="H56" s="111">
        <f t="shared" si="6"/>
        <v>128.46959512802187</v>
      </c>
      <c r="I56" s="111">
        <f t="shared" si="7"/>
        <v>89.274091552619154</v>
      </c>
    </row>
    <row r="57" spans="1:9" x14ac:dyDescent="0.25">
      <c r="A57" s="11"/>
      <c r="B57" s="11"/>
      <c r="C57" s="12">
        <v>44</v>
      </c>
      <c r="D57" s="17" t="s">
        <v>67</v>
      </c>
      <c r="E57" s="112"/>
      <c r="F57" s="113"/>
      <c r="G57" s="113"/>
      <c r="H57" s="111"/>
      <c r="I57" s="111"/>
    </row>
    <row r="58" spans="1:9" x14ac:dyDescent="0.25">
      <c r="A58" s="11"/>
      <c r="B58" s="11"/>
      <c r="C58" s="12">
        <v>51</v>
      </c>
      <c r="D58" s="12" t="s">
        <v>62</v>
      </c>
      <c r="E58" s="112">
        <v>9651.25</v>
      </c>
      <c r="F58" s="112">
        <v>14279</v>
      </c>
      <c r="G58" s="112">
        <v>14602.51</v>
      </c>
      <c r="H58" s="111">
        <f t="shared" si="6"/>
        <v>151.30174847817642</v>
      </c>
      <c r="I58" s="111">
        <f t="shared" si="7"/>
        <v>102.26563484837874</v>
      </c>
    </row>
    <row r="59" spans="1:9" x14ac:dyDescent="0.25">
      <c r="A59" s="11"/>
      <c r="B59" s="11"/>
      <c r="C59" s="12">
        <v>52</v>
      </c>
      <c r="D59" s="12" t="s">
        <v>58</v>
      </c>
      <c r="E59" s="112">
        <v>770326.47</v>
      </c>
      <c r="F59" s="112">
        <v>1008762</v>
      </c>
      <c r="G59" s="112">
        <v>1020367.67</v>
      </c>
      <c r="H59" s="111">
        <f t="shared" si="6"/>
        <v>132.45912087118077</v>
      </c>
      <c r="I59" s="111">
        <f t="shared" si="7"/>
        <v>101.15048643783173</v>
      </c>
    </row>
    <row r="60" spans="1:9" ht="25.5" x14ac:dyDescent="0.25">
      <c r="A60" s="10"/>
      <c r="B60" s="10">
        <v>3113</v>
      </c>
      <c r="C60" s="10"/>
      <c r="D60" s="10" t="s">
        <v>141</v>
      </c>
      <c r="E60" s="111">
        <f>SUM(E61:E65)</f>
        <v>16657.900000000001</v>
      </c>
      <c r="F60" s="111">
        <f>SUM(F61:F65)</f>
        <v>17000</v>
      </c>
      <c r="G60" s="111">
        <f>SUM(G61:G65)</f>
        <v>30358.76</v>
      </c>
      <c r="H60" s="111">
        <f t="shared" si="6"/>
        <v>182.24842267032457</v>
      </c>
      <c r="I60" s="111"/>
    </row>
    <row r="61" spans="1:9" x14ac:dyDescent="0.25">
      <c r="A61" s="11"/>
      <c r="B61" s="11"/>
      <c r="C61" s="12">
        <v>11</v>
      </c>
      <c r="D61" s="12" t="s">
        <v>18</v>
      </c>
      <c r="E61" s="112"/>
      <c r="F61" s="113"/>
      <c r="G61" s="113"/>
      <c r="H61" s="111"/>
      <c r="I61" s="111"/>
    </row>
    <row r="62" spans="1:9" x14ac:dyDescent="0.25">
      <c r="A62" s="11"/>
      <c r="B62" s="11"/>
      <c r="C62" s="12">
        <v>31</v>
      </c>
      <c r="D62" s="17" t="s">
        <v>44</v>
      </c>
      <c r="E62" s="112">
        <v>422.15</v>
      </c>
      <c r="F62" s="112"/>
      <c r="G62" s="112">
        <v>110.5</v>
      </c>
      <c r="H62" s="111">
        <f t="shared" si="6"/>
        <v>26.175530024872678</v>
      </c>
      <c r="I62" s="111"/>
    </row>
    <row r="63" spans="1:9" x14ac:dyDescent="0.25">
      <c r="A63" s="11"/>
      <c r="B63" s="11"/>
      <c r="C63" s="12">
        <v>44</v>
      </c>
      <c r="D63" s="17" t="s">
        <v>67</v>
      </c>
      <c r="E63" s="112"/>
      <c r="F63" s="113"/>
      <c r="G63" s="113"/>
      <c r="H63" s="111"/>
      <c r="I63" s="111"/>
    </row>
    <row r="64" spans="1:9" x14ac:dyDescent="0.25">
      <c r="A64" s="11"/>
      <c r="B64" s="11"/>
      <c r="C64" s="12">
        <v>51</v>
      </c>
      <c r="D64" s="12" t="s">
        <v>62</v>
      </c>
      <c r="E64" s="112"/>
      <c r="F64" s="113"/>
      <c r="G64" s="113"/>
      <c r="H64" s="111"/>
      <c r="I64" s="111"/>
    </row>
    <row r="65" spans="1:9" x14ac:dyDescent="0.25">
      <c r="A65" s="11"/>
      <c r="B65" s="11"/>
      <c r="C65" s="12">
        <v>52</v>
      </c>
      <c r="D65" s="12" t="s">
        <v>58</v>
      </c>
      <c r="E65" s="112">
        <v>16235.75</v>
      </c>
      <c r="F65" s="112">
        <v>17000</v>
      </c>
      <c r="G65" s="112">
        <v>30248.26</v>
      </c>
      <c r="H65" s="111">
        <f t="shared" si="6"/>
        <v>186.30651494387385</v>
      </c>
      <c r="I65" s="111"/>
    </row>
    <row r="66" spans="1:9" ht="25.5" x14ac:dyDescent="0.25">
      <c r="A66" s="10"/>
      <c r="B66" s="10">
        <v>3114</v>
      </c>
      <c r="C66" s="10"/>
      <c r="D66" s="10" t="s">
        <v>142</v>
      </c>
      <c r="E66" s="111">
        <f>SUM(E67:E71)</f>
        <v>1780.84</v>
      </c>
      <c r="F66" s="111">
        <f>SUM(F67:F71)</f>
        <v>2500</v>
      </c>
      <c r="G66" s="111">
        <f>SUM(G67:G71)</f>
        <v>2623.1</v>
      </c>
      <c r="H66" s="111">
        <f t="shared" si="6"/>
        <v>147.29565822870106</v>
      </c>
      <c r="I66" s="111"/>
    </row>
    <row r="67" spans="1:9" x14ac:dyDescent="0.25">
      <c r="A67" s="11"/>
      <c r="B67" s="11"/>
      <c r="C67" s="12">
        <v>11</v>
      </c>
      <c r="D67" s="12" t="s">
        <v>18</v>
      </c>
      <c r="E67" s="112"/>
      <c r="F67" s="113"/>
      <c r="G67" s="113"/>
      <c r="H67" s="111"/>
      <c r="I67" s="111"/>
    </row>
    <row r="68" spans="1:9" ht="25.5" x14ac:dyDescent="0.25">
      <c r="A68" s="11"/>
      <c r="B68" s="11"/>
      <c r="C68" s="12">
        <v>43</v>
      </c>
      <c r="D68" s="17" t="s">
        <v>59</v>
      </c>
      <c r="E68" s="112"/>
      <c r="F68" s="113"/>
      <c r="G68" s="113"/>
      <c r="H68" s="111"/>
      <c r="I68" s="111"/>
    </row>
    <row r="69" spans="1:9" x14ac:dyDescent="0.25">
      <c r="A69" s="11"/>
      <c r="B69" s="11"/>
      <c r="C69" s="12">
        <v>44</v>
      </c>
      <c r="D69" s="17" t="s">
        <v>67</v>
      </c>
      <c r="E69" s="112"/>
      <c r="F69" s="113"/>
      <c r="G69" s="113"/>
      <c r="H69" s="111"/>
      <c r="I69" s="111"/>
    </row>
    <row r="70" spans="1:9" x14ac:dyDescent="0.25">
      <c r="A70" s="11"/>
      <c r="B70" s="11"/>
      <c r="C70" s="12">
        <v>51</v>
      </c>
      <c r="D70" s="12" t="s">
        <v>62</v>
      </c>
      <c r="E70" s="112"/>
      <c r="F70" s="113"/>
      <c r="G70" s="113"/>
      <c r="H70" s="111"/>
      <c r="I70" s="111"/>
    </row>
    <row r="71" spans="1:9" x14ac:dyDescent="0.25">
      <c r="A71" s="11"/>
      <c r="B71" s="11"/>
      <c r="C71" s="12">
        <v>52</v>
      </c>
      <c r="D71" s="12" t="s">
        <v>58</v>
      </c>
      <c r="E71" s="112">
        <v>1780.84</v>
      </c>
      <c r="F71" s="112">
        <v>2500</v>
      </c>
      <c r="G71" s="112">
        <v>2623.1</v>
      </c>
      <c r="H71" s="111">
        <f t="shared" si="6"/>
        <v>147.29565822870106</v>
      </c>
      <c r="I71" s="111"/>
    </row>
    <row r="72" spans="1:9" x14ac:dyDescent="0.25">
      <c r="A72" s="30"/>
      <c r="B72" s="30">
        <v>3121</v>
      </c>
      <c r="C72" s="30"/>
      <c r="D72" s="30" t="s">
        <v>102</v>
      </c>
      <c r="E72" s="111">
        <f>E73+E74+E75+E76+E77</f>
        <v>47030.6</v>
      </c>
      <c r="F72" s="111">
        <f>F73+F74+F75+F76+F77</f>
        <v>57000</v>
      </c>
      <c r="G72" s="111">
        <f>SUM(G73:G77)</f>
        <v>55050.11</v>
      </c>
      <c r="H72" s="111">
        <f t="shared" si="6"/>
        <v>117.05168549837765</v>
      </c>
      <c r="I72" s="111">
        <f t="shared" si="7"/>
        <v>96.579140350877196</v>
      </c>
    </row>
    <row r="73" spans="1:9" x14ac:dyDescent="0.25">
      <c r="A73" s="11"/>
      <c r="B73" s="11"/>
      <c r="C73" s="12">
        <v>11</v>
      </c>
      <c r="D73" s="12" t="s">
        <v>18</v>
      </c>
      <c r="E73" s="112">
        <v>2725.44</v>
      </c>
      <c r="F73" s="112">
        <v>1200</v>
      </c>
      <c r="G73" s="112">
        <v>870</v>
      </c>
      <c r="H73" s="111">
        <f t="shared" si="6"/>
        <v>31.921451215216624</v>
      </c>
      <c r="I73" s="111">
        <f t="shared" si="7"/>
        <v>72.5</v>
      </c>
    </row>
    <row r="74" spans="1:9" ht="25.5" x14ac:dyDescent="0.25">
      <c r="A74" s="11"/>
      <c r="B74" s="11"/>
      <c r="C74" s="12">
        <v>43</v>
      </c>
      <c r="D74" s="17" t="s">
        <v>59</v>
      </c>
      <c r="E74" s="112">
        <v>1657.4</v>
      </c>
      <c r="F74" s="112">
        <v>1800</v>
      </c>
      <c r="G74" s="112">
        <v>1720.18</v>
      </c>
      <c r="H74" s="111">
        <f t="shared" si="6"/>
        <v>103.78786050440449</v>
      </c>
      <c r="I74" s="111">
        <f t="shared" si="7"/>
        <v>95.565555555555562</v>
      </c>
    </row>
    <row r="75" spans="1:9" x14ac:dyDescent="0.25">
      <c r="A75" s="11"/>
      <c r="B75" s="11"/>
      <c r="C75" s="12">
        <v>44</v>
      </c>
      <c r="D75" s="17" t="s">
        <v>67</v>
      </c>
      <c r="E75" s="112">
        <v>1017.87</v>
      </c>
      <c r="F75" s="112"/>
      <c r="G75" s="112"/>
      <c r="H75" s="111">
        <f t="shared" si="6"/>
        <v>0</v>
      </c>
      <c r="I75" s="111"/>
    </row>
    <row r="76" spans="1:9" x14ac:dyDescent="0.25">
      <c r="A76" s="11"/>
      <c r="B76" s="11"/>
      <c r="C76" s="12">
        <v>51</v>
      </c>
      <c r="D76" s="12" t="s">
        <v>62</v>
      </c>
      <c r="E76" s="112"/>
      <c r="F76" s="112"/>
      <c r="G76" s="112">
        <v>630</v>
      </c>
      <c r="H76" s="111" t="e">
        <f t="shared" si="6"/>
        <v>#DIV/0!</v>
      </c>
      <c r="I76" s="111"/>
    </row>
    <row r="77" spans="1:9" x14ac:dyDescent="0.25">
      <c r="A77" s="11"/>
      <c r="B77" s="11"/>
      <c r="C77" s="12">
        <v>52</v>
      </c>
      <c r="D77" s="12" t="s">
        <v>58</v>
      </c>
      <c r="E77" s="112">
        <v>41629.89</v>
      </c>
      <c r="F77" s="112">
        <v>54000</v>
      </c>
      <c r="G77" s="112">
        <v>51829.93</v>
      </c>
      <c r="H77" s="111">
        <f t="shared" si="6"/>
        <v>124.50172220008268</v>
      </c>
      <c r="I77" s="111">
        <f t="shared" si="7"/>
        <v>95.981351851851855</v>
      </c>
    </row>
    <row r="78" spans="1:9" ht="25.5" x14ac:dyDescent="0.25">
      <c r="A78" s="30"/>
      <c r="B78" s="30">
        <v>3132</v>
      </c>
      <c r="C78" s="90"/>
      <c r="D78" s="91" t="s">
        <v>103</v>
      </c>
      <c r="E78" s="111">
        <f>SUM(E79:E84)</f>
        <v>137627.9</v>
      </c>
      <c r="F78" s="111">
        <f>SUM(F79:F84)</f>
        <v>316573</v>
      </c>
      <c r="G78" s="111">
        <f>SUM(G79:G84)</f>
        <v>182245.68999999997</v>
      </c>
      <c r="H78" s="111">
        <f t="shared" si="6"/>
        <v>132.41914611790196</v>
      </c>
      <c r="I78" s="111">
        <f t="shared" si="7"/>
        <v>57.568298623066397</v>
      </c>
    </row>
    <row r="79" spans="1:9" x14ac:dyDescent="0.25">
      <c r="A79" s="11"/>
      <c r="B79" s="11"/>
      <c r="C79" s="12">
        <v>11</v>
      </c>
      <c r="D79" s="12" t="s">
        <v>18</v>
      </c>
      <c r="E79" s="112">
        <v>297.26</v>
      </c>
      <c r="F79" s="112">
        <v>313</v>
      </c>
      <c r="G79" s="112">
        <v>267.70999999999998</v>
      </c>
      <c r="H79" s="111">
        <f t="shared" si="6"/>
        <v>90.059207427840946</v>
      </c>
      <c r="I79" s="111">
        <f t="shared" si="7"/>
        <v>85.530351437699665</v>
      </c>
    </row>
    <row r="80" spans="1:9" x14ac:dyDescent="0.25">
      <c r="A80" s="11"/>
      <c r="B80" s="11"/>
      <c r="C80" s="12">
        <v>31</v>
      </c>
      <c r="D80" s="12" t="s">
        <v>44</v>
      </c>
      <c r="E80" s="112">
        <v>69.67</v>
      </c>
      <c r="F80" s="112"/>
      <c r="G80" s="112">
        <v>18.23</v>
      </c>
      <c r="H80" s="111">
        <f t="shared" si="6"/>
        <v>26.166212142959665</v>
      </c>
      <c r="I80" s="111"/>
    </row>
    <row r="81" spans="1:9" ht="25.5" x14ac:dyDescent="0.25">
      <c r="A81" s="11"/>
      <c r="B81" s="11"/>
      <c r="C81" s="12">
        <v>43</v>
      </c>
      <c r="D81" s="17" t="s">
        <v>59</v>
      </c>
      <c r="E81" s="112">
        <v>5086.17</v>
      </c>
      <c r="F81" s="112">
        <v>7500</v>
      </c>
      <c r="G81" s="112">
        <v>6262.49</v>
      </c>
      <c r="H81" s="111">
        <f t="shared" si="6"/>
        <v>123.12781523228678</v>
      </c>
      <c r="I81" s="111">
        <f t="shared" si="7"/>
        <v>83.499866666666662</v>
      </c>
    </row>
    <row r="82" spans="1:9" x14ac:dyDescent="0.25">
      <c r="A82" s="11"/>
      <c r="B82" s="11"/>
      <c r="C82" s="12">
        <v>44</v>
      </c>
      <c r="D82" s="17" t="s">
        <v>67</v>
      </c>
      <c r="E82" s="112">
        <v>0</v>
      </c>
      <c r="F82" s="112"/>
      <c r="G82" s="112"/>
      <c r="H82" s="111" t="e">
        <f t="shared" si="6"/>
        <v>#DIV/0!</v>
      </c>
      <c r="I82" s="111"/>
    </row>
    <row r="83" spans="1:9" x14ac:dyDescent="0.25">
      <c r="A83" s="11"/>
      <c r="B83" s="11"/>
      <c r="C83" s="12">
        <v>51</v>
      </c>
      <c r="D83" s="12" t="s">
        <v>62</v>
      </c>
      <c r="E83" s="112">
        <v>1592.49</v>
      </c>
      <c r="F83" s="112">
        <v>2822</v>
      </c>
      <c r="G83" s="112">
        <v>2409.4299999999998</v>
      </c>
      <c r="H83" s="111">
        <f t="shared" si="6"/>
        <v>151.29953720274537</v>
      </c>
      <c r="I83" s="111">
        <f t="shared" si="7"/>
        <v>85.380226789510985</v>
      </c>
    </row>
    <row r="84" spans="1:9" x14ac:dyDescent="0.25">
      <c r="A84" s="11"/>
      <c r="B84" s="11"/>
      <c r="C84" s="12">
        <v>52</v>
      </c>
      <c r="D84" s="12" t="s">
        <v>58</v>
      </c>
      <c r="E84" s="112">
        <v>130582.31</v>
      </c>
      <c r="F84" s="112">
        <v>305938</v>
      </c>
      <c r="G84" s="112">
        <v>173287.83</v>
      </c>
      <c r="H84" s="111">
        <f t="shared" si="6"/>
        <v>132.70390912827318</v>
      </c>
      <c r="I84" s="111">
        <f t="shared" si="7"/>
        <v>56.641486183475074</v>
      </c>
    </row>
    <row r="85" spans="1:9" ht="38.25" x14ac:dyDescent="0.25">
      <c r="A85" s="30"/>
      <c r="B85" s="30">
        <v>3133</v>
      </c>
      <c r="C85" s="90"/>
      <c r="D85" s="91" t="s">
        <v>148</v>
      </c>
      <c r="E85" s="111">
        <f>SUM(E86:E91)</f>
        <v>0</v>
      </c>
      <c r="F85" s="111">
        <f>SUM(F86:F91)</f>
        <v>0</v>
      </c>
      <c r="G85" s="111">
        <f>SUM(G86:G91)</f>
        <v>0</v>
      </c>
      <c r="H85" s="111" t="e">
        <f t="shared" si="6"/>
        <v>#DIV/0!</v>
      </c>
      <c r="I85" s="111"/>
    </row>
    <row r="86" spans="1:9" x14ac:dyDescent="0.25">
      <c r="A86" s="11"/>
      <c r="B86" s="11"/>
      <c r="C86" s="12">
        <v>11</v>
      </c>
      <c r="D86" s="12" t="s">
        <v>18</v>
      </c>
      <c r="E86" s="112"/>
      <c r="F86" s="113"/>
      <c r="G86" s="113"/>
      <c r="H86" s="111"/>
      <c r="I86" s="111"/>
    </row>
    <row r="87" spans="1:9" x14ac:dyDescent="0.25">
      <c r="A87" s="11"/>
      <c r="B87" s="11"/>
      <c r="C87" s="12">
        <v>31</v>
      </c>
      <c r="D87" s="12" t="s">
        <v>44</v>
      </c>
      <c r="E87" s="112"/>
      <c r="F87" s="113"/>
      <c r="G87" s="113"/>
      <c r="H87" s="111"/>
      <c r="I87" s="111"/>
    </row>
    <row r="88" spans="1:9" ht="25.5" x14ac:dyDescent="0.25">
      <c r="A88" s="11"/>
      <c r="B88" s="11"/>
      <c r="C88" s="12">
        <v>43</v>
      </c>
      <c r="D88" s="17" t="s">
        <v>59</v>
      </c>
      <c r="E88" s="112"/>
      <c r="F88" s="113"/>
      <c r="G88" s="113"/>
      <c r="H88" s="111"/>
      <c r="I88" s="111"/>
    </row>
    <row r="89" spans="1:9" x14ac:dyDescent="0.25">
      <c r="A89" s="11"/>
      <c r="B89" s="11"/>
      <c r="C89" s="12">
        <v>44</v>
      </c>
      <c r="D89" s="17" t="s">
        <v>67</v>
      </c>
      <c r="E89" s="112"/>
      <c r="F89" s="113"/>
      <c r="G89" s="113"/>
      <c r="H89" s="111"/>
      <c r="I89" s="111"/>
    </row>
    <row r="90" spans="1:9" x14ac:dyDescent="0.25">
      <c r="A90" s="11"/>
      <c r="B90" s="11"/>
      <c r="C90" s="12">
        <v>51</v>
      </c>
      <c r="D90" s="12" t="s">
        <v>62</v>
      </c>
      <c r="E90" s="112"/>
      <c r="F90" s="113"/>
      <c r="G90" s="113"/>
      <c r="H90" s="111"/>
      <c r="I90" s="111"/>
    </row>
    <row r="91" spans="1:9" x14ac:dyDescent="0.25">
      <c r="A91" s="11"/>
      <c r="B91" s="11"/>
      <c r="C91" s="12">
        <v>52</v>
      </c>
      <c r="D91" s="12" t="s">
        <v>58</v>
      </c>
      <c r="E91" s="112">
        <v>0</v>
      </c>
      <c r="F91" s="112">
        <f>'POSEBNI DIO'!F15</f>
        <v>0</v>
      </c>
      <c r="G91" s="112">
        <f>'POSEBNI DIO'!G15</f>
        <v>0</v>
      </c>
      <c r="H91" s="111" t="e">
        <f t="shared" si="6"/>
        <v>#DIV/0!</v>
      </c>
      <c r="I91" s="111"/>
    </row>
    <row r="92" spans="1:9" x14ac:dyDescent="0.25">
      <c r="A92" s="30"/>
      <c r="B92" s="30">
        <v>3211</v>
      </c>
      <c r="C92" s="90"/>
      <c r="D92" s="30" t="s">
        <v>104</v>
      </c>
      <c r="E92" s="111">
        <f>SUM(E93:E99)</f>
        <v>8595.09</v>
      </c>
      <c r="F92" s="111">
        <f>SUM(F93:F99)</f>
        <v>6000</v>
      </c>
      <c r="G92" s="111">
        <f>SUM(G93:G99)</f>
        <v>11132.88</v>
      </c>
      <c r="H92" s="111">
        <f t="shared" si="6"/>
        <v>129.52604335731212</v>
      </c>
      <c r="I92" s="111">
        <f t="shared" si="7"/>
        <v>185.54799999999997</v>
      </c>
    </row>
    <row r="93" spans="1:9" x14ac:dyDescent="0.25">
      <c r="A93" s="11"/>
      <c r="B93" s="11"/>
      <c r="C93" s="12">
        <v>11</v>
      </c>
      <c r="D93" s="12" t="s">
        <v>18</v>
      </c>
      <c r="E93" s="112"/>
      <c r="F93" s="113"/>
      <c r="G93" s="113"/>
      <c r="H93" s="111"/>
      <c r="I93" s="111"/>
    </row>
    <row r="94" spans="1:9" x14ac:dyDescent="0.25">
      <c r="A94" s="11"/>
      <c r="B94" s="11"/>
      <c r="C94" s="12">
        <v>31</v>
      </c>
      <c r="D94" s="12" t="s">
        <v>44</v>
      </c>
      <c r="E94" s="112"/>
      <c r="F94" s="113"/>
      <c r="G94" s="113"/>
      <c r="H94" s="111"/>
      <c r="I94" s="111"/>
    </row>
    <row r="95" spans="1:9" ht="25.5" x14ac:dyDescent="0.25">
      <c r="A95" s="11"/>
      <c r="B95" s="11"/>
      <c r="C95" s="12">
        <v>43</v>
      </c>
      <c r="D95" s="17" t="s">
        <v>59</v>
      </c>
      <c r="E95" s="112"/>
      <c r="F95" s="113"/>
      <c r="G95" s="113"/>
      <c r="H95" s="111"/>
      <c r="I95" s="111"/>
    </row>
    <row r="96" spans="1:9" x14ac:dyDescent="0.25">
      <c r="A96" s="11"/>
      <c r="B96" s="11"/>
      <c r="C96" s="12">
        <v>44</v>
      </c>
      <c r="D96" s="12" t="s">
        <v>67</v>
      </c>
      <c r="E96" s="112">
        <v>6294.54</v>
      </c>
      <c r="F96" s="112">
        <v>3000</v>
      </c>
      <c r="G96" s="112">
        <v>9085.56</v>
      </c>
      <c r="H96" s="111">
        <f t="shared" si="6"/>
        <v>144.34033305054857</v>
      </c>
      <c r="I96" s="111">
        <f t="shared" si="7"/>
        <v>302.85199999999998</v>
      </c>
    </row>
    <row r="97" spans="1:9" x14ac:dyDescent="0.25">
      <c r="A97" s="11"/>
      <c r="B97" s="11"/>
      <c r="C97" s="12">
        <v>51</v>
      </c>
      <c r="D97" s="12" t="s">
        <v>62</v>
      </c>
      <c r="E97" s="112"/>
      <c r="F97" s="113"/>
      <c r="G97" s="113"/>
      <c r="H97" s="111"/>
      <c r="I97" s="111"/>
    </row>
    <row r="98" spans="1:9" x14ac:dyDescent="0.25">
      <c r="A98" s="11"/>
      <c r="B98" s="11"/>
      <c r="C98" s="12">
        <v>52</v>
      </c>
      <c r="D98" s="12" t="s">
        <v>58</v>
      </c>
      <c r="E98" s="112">
        <v>2300.5500000000002</v>
      </c>
      <c r="F98" s="113">
        <v>3000</v>
      </c>
      <c r="G98" s="113">
        <v>2047.32</v>
      </c>
      <c r="H98" s="111"/>
      <c r="I98" s="111">
        <f t="shared" si="7"/>
        <v>68.244</v>
      </c>
    </row>
    <row r="99" spans="1:9" x14ac:dyDescent="0.25">
      <c r="A99" s="11"/>
      <c r="B99" s="11"/>
      <c r="C99" s="12">
        <v>61</v>
      </c>
      <c r="D99" s="12" t="s">
        <v>63</v>
      </c>
      <c r="E99" s="112"/>
      <c r="F99" s="113"/>
      <c r="G99" s="113"/>
      <c r="H99" s="111"/>
      <c r="I99" s="111"/>
    </row>
    <row r="100" spans="1:9" x14ac:dyDescent="0.25">
      <c r="A100" s="30"/>
      <c r="B100" s="30">
        <v>3212</v>
      </c>
      <c r="C100" s="90"/>
      <c r="D100" s="30" t="s">
        <v>105</v>
      </c>
      <c r="E100" s="111">
        <f>SUM(E101:E107)</f>
        <v>33386.660000000003</v>
      </c>
      <c r="F100" s="111">
        <f>SUM(F101:F107)</f>
        <v>37800</v>
      </c>
      <c r="G100" s="111">
        <f>SUM(G101:G107)</f>
        <v>38071.29</v>
      </c>
      <c r="H100" s="111">
        <f t="shared" si="6"/>
        <v>114.03144249829123</v>
      </c>
      <c r="I100" s="111">
        <f t="shared" si="7"/>
        <v>100.71769841269843</v>
      </c>
    </row>
    <row r="101" spans="1:9" x14ac:dyDescent="0.25">
      <c r="A101" s="11"/>
      <c r="B101" s="11"/>
      <c r="C101" s="12">
        <v>11</v>
      </c>
      <c r="D101" s="12" t="s">
        <v>18</v>
      </c>
      <c r="E101" s="112">
        <v>65.180000000000007</v>
      </c>
      <c r="F101" s="112">
        <v>80</v>
      </c>
      <c r="G101" s="112">
        <v>40.090000000000003</v>
      </c>
      <c r="H101" s="111">
        <f t="shared" si="6"/>
        <v>61.506597115679654</v>
      </c>
      <c r="I101" s="111">
        <f t="shared" si="7"/>
        <v>50.112500000000004</v>
      </c>
    </row>
    <row r="102" spans="1:9" x14ac:dyDescent="0.25">
      <c r="A102" s="11"/>
      <c r="B102" s="11"/>
      <c r="C102" s="12">
        <v>31</v>
      </c>
      <c r="D102" s="12" t="s">
        <v>44</v>
      </c>
      <c r="E102" s="112"/>
      <c r="F102" s="113"/>
      <c r="G102" s="113"/>
      <c r="H102" s="111"/>
      <c r="I102" s="111"/>
    </row>
    <row r="103" spans="1:9" ht="25.5" x14ac:dyDescent="0.25">
      <c r="A103" s="11"/>
      <c r="B103" s="11"/>
      <c r="C103" s="12">
        <v>43</v>
      </c>
      <c r="D103" s="17" t="s">
        <v>59</v>
      </c>
      <c r="E103" s="112">
        <v>886.64</v>
      </c>
      <c r="F103" s="112">
        <v>1000</v>
      </c>
      <c r="G103" s="112">
        <v>547.14</v>
      </c>
      <c r="H103" s="111">
        <f t="shared" si="6"/>
        <v>61.709374718036635</v>
      </c>
      <c r="I103" s="111">
        <f t="shared" si="7"/>
        <v>54.713999999999999</v>
      </c>
    </row>
    <row r="104" spans="1:9" x14ac:dyDescent="0.25">
      <c r="A104" s="11"/>
      <c r="B104" s="11"/>
      <c r="C104" s="12">
        <v>44</v>
      </c>
      <c r="D104" s="12" t="s">
        <v>67</v>
      </c>
      <c r="E104" s="112"/>
      <c r="F104" s="113"/>
      <c r="G104" s="113"/>
      <c r="H104" s="111"/>
      <c r="I104" s="111"/>
    </row>
    <row r="105" spans="1:9" x14ac:dyDescent="0.25">
      <c r="A105" s="11"/>
      <c r="B105" s="11"/>
      <c r="C105" s="12">
        <v>51</v>
      </c>
      <c r="D105" s="12" t="s">
        <v>62</v>
      </c>
      <c r="E105" s="112">
        <v>586.73</v>
      </c>
      <c r="F105" s="112">
        <v>720</v>
      </c>
      <c r="G105" s="112">
        <v>360.87</v>
      </c>
      <c r="H105" s="111">
        <f>(G105/E105)*100</f>
        <v>61.505292042336336</v>
      </c>
      <c r="I105" s="111">
        <f t="shared" si="7"/>
        <v>50.120833333333337</v>
      </c>
    </row>
    <row r="106" spans="1:9" x14ac:dyDescent="0.25">
      <c r="A106" s="11"/>
      <c r="B106" s="11"/>
      <c r="C106" s="12">
        <v>52</v>
      </c>
      <c r="D106" s="12" t="s">
        <v>58</v>
      </c>
      <c r="E106" s="112">
        <v>31848.11</v>
      </c>
      <c r="F106" s="112">
        <v>36000</v>
      </c>
      <c r="G106" s="112">
        <v>37123.19</v>
      </c>
      <c r="H106" s="111">
        <f t="shared" si="6"/>
        <v>116.56324347033467</v>
      </c>
      <c r="I106" s="111">
        <f t="shared" si="7"/>
        <v>103.11997222222222</v>
      </c>
    </row>
    <row r="107" spans="1:9" x14ac:dyDescent="0.25">
      <c r="A107" s="11"/>
      <c r="B107" s="11"/>
      <c r="C107" s="12">
        <v>61</v>
      </c>
      <c r="D107" s="12" t="s">
        <v>63</v>
      </c>
      <c r="E107" s="112"/>
      <c r="F107" s="113"/>
      <c r="G107" s="113"/>
      <c r="H107" s="111"/>
      <c r="I107" s="111"/>
    </row>
    <row r="108" spans="1:9" ht="25.5" x14ac:dyDescent="0.25">
      <c r="A108" s="30"/>
      <c r="B108" s="30">
        <v>3213</v>
      </c>
      <c r="C108" s="90"/>
      <c r="D108" s="91" t="s">
        <v>106</v>
      </c>
      <c r="E108" s="111">
        <f>SUM(E109:E115)</f>
        <v>1968.8</v>
      </c>
      <c r="F108" s="111">
        <f>SUM(F109:F115)</f>
        <v>1000</v>
      </c>
      <c r="G108" s="111">
        <f>SUM(G109:G115)</f>
        <v>1368</v>
      </c>
      <c r="H108" s="111">
        <f t="shared" si="6"/>
        <v>69.483949613978055</v>
      </c>
      <c r="I108" s="111">
        <f t="shared" si="7"/>
        <v>136.80000000000001</v>
      </c>
    </row>
    <row r="109" spans="1:9" x14ac:dyDescent="0.25">
      <c r="A109" s="11"/>
      <c r="B109" s="11"/>
      <c r="C109" s="12">
        <v>11</v>
      </c>
      <c r="D109" s="12" t="s">
        <v>18</v>
      </c>
      <c r="E109" s="112"/>
      <c r="F109" s="113"/>
      <c r="G109" s="113"/>
      <c r="H109" s="111"/>
      <c r="I109" s="111"/>
    </row>
    <row r="110" spans="1:9" x14ac:dyDescent="0.25">
      <c r="A110" s="11"/>
      <c r="B110" s="11"/>
      <c r="C110" s="12">
        <v>31</v>
      </c>
      <c r="D110" s="12" t="s">
        <v>44</v>
      </c>
      <c r="E110" s="112"/>
      <c r="F110" s="113"/>
      <c r="G110" s="113"/>
      <c r="H110" s="111"/>
      <c r="I110" s="111"/>
    </row>
    <row r="111" spans="1:9" ht="25.5" x14ac:dyDescent="0.25">
      <c r="A111" s="11"/>
      <c r="B111" s="11"/>
      <c r="C111" s="12">
        <v>43</v>
      </c>
      <c r="D111" s="17" t="s">
        <v>59</v>
      </c>
      <c r="E111" s="112"/>
      <c r="F111" s="113"/>
      <c r="G111" s="113"/>
      <c r="H111" s="111"/>
      <c r="I111" s="111"/>
    </row>
    <row r="112" spans="1:9" x14ac:dyDescent="0.25">
      <c r="A112" s="11"/>
      <c r="B112" s="11"/>
      <c r="C112" s="12">
        <v>44</v>
      </c>
      <c r="D112" s="12" t="s">
        <v>67</v>
      </c>
      <c r="E112" s="112">
        <v>1757.8</v>
      </c>
      <c r="F112" s="112">
        <v>1000</v>
      </c>
      <c r="G112" s="112">
        <v>1368</v>
      </c>
      <c r="H112" s="111">
        <f t="shared" si="6"/>
        <v>77.824553419046538</v>
      </c>
      <c r="I112" s="111">
        <f t="shared" si="7"/>
        <v>136.80000000000001</v>
      </c>
    </row>
    <row r="113" spans="1:9" x14ac:dyDescent="0.25">
      <c r="A113" s="11"/>
      <c r="B113" s="11"/>
      <c r="C113" s="12">
        <v>51</v>
      </c>
      <c r="D113" s="12" t="s">
        <v>62</v>
      </c>
      <c r="E113" s="112"/>
      <c r="F113" s="113"/>
      <c r="G113" s="113"/>
      <c r="H113" s="111"/>
      <c r="I113" s="111"/>
    </row>
    <row r="114" spans="1:9" x14ac:dyDescent="0.25">
      <c r="A114" s="11"/>
      <c r="B114" s="11"/>
      <c r="C114" s="12">
        <v>52</v>
      </c>
      <c r="D114" s="12" t="s">
        <v>58</v>
      </c>
      <c r="E114" s="112">
        <v>211</v>
      </c>
      <c r="F114" s="113"/>
      <c r="G114" s="113"/>
      <c r="H114" s="111"/>
      <c r="I114" s="111" t="e">
        <f t="shared" si="7"/>
        <v>#DIV/0!</v>
      </c>
    </row>
    <row r="115" spans="1:9" x14ac:dyDescent="0.25">
      <c r="A115" s="11"/>
      <c r="B115" s="11"/>
      <c r="C115" s="12">
        <v>61</v>
      </c>
      <c r="D115" s="12" t="s">
        <v>63</v>
      </c>
      <c r="E115" s="112"/>
      <c r="F115" s="113"/>
      <c r="G115" s="113"/>
      <c r="H115" s="111"/>
      <c r="I115" s="111"/>
    </row>
    <row r="116" spans="1:9" ht="25.5" x14ac:dyDescent="0.25">
      <c r="A116" s="30"/>
      <c r="B116" s="30">
        <v>3214</v>
      </c>
      <c r="C116" s="90"/>
      <c r="D116" s="91" t="s">
        <v>107</v>
      </c>
      <c r="E116" s="111">
        <f>SUM(E117:E123)</f>
        <v>1030.46</v>
      </c>
      <c r="F116" s="111">
        <f>SUM(F117:F123)</f>
        <v>1000</v>
      </c>
      <c r="G116" s="111">
        <f>SUM(G117:G123)</f>
        <v>1111.2</v>
      </c>
      <c r="H116" s="111">
        <f t="shared" si="6"/>
        <v>107.83533567532946</v>
      </c>
      <c r="I116" s="111">
        <f t="shared" si="7"/>
        <v>111.11999999999999</v>
      </c>
    </row>
    <row r="117" spans="1:9" x14ac:dyDescent="0.25">
      <c r="A117" s="11"/>
      <c r="B117" s="11"/>
      <c r="C117" s="12">
        <v>11</v>
      </c>
      <c r="D117" s="12" t="s">
        <v>18</v>
      </c>
      <c r="E117" s="112"/>
      <c r="F117" s="113"/>
      <c r="G117" s="113"/>
      <c r="H117" s="111"/>
      <c r="I117" s="111"/>
    </row>
    <row r="118" spans="1:9" x14ac:dyDescent="0.25">
      <c r="A118" s="11"/>
      <c r="B118" s="11"/>
      <c r="C118" s="12">
        <v>31</v>
      </c>
      <c r="D118" s="12" t="s">
        <v>44</v>
      </c>
      <c r="E118" s="112"/>
      <c r="F118" s="113"/>
      <c r="G118" s="113"/>
      <c r="H118" s="111"/>
      <c r="I118" s="111"/>
    </row>
    <row r="119" spans="1:9" ht="25.5" x14ac:dyDescent="0.25">
      <c r="A119" s="11"/>
      <c r="B119" s="11"/>
      <c r="C119" s="12">
        <v>43</v>
      </c>
      <c r="D119" s="17" t="s">
        <v>59</v>
      </c>
      <c r="E119" s="112"/>
      <c r="F119" s="113"/>
      <c r="G119" s="113"/>
      <c r="H119" s="111"/>
      <c r="I119" s="111"/>
    </row>
    <row r="120" spans="1:9" x14ac:dyDescent="0.25">
      <c r="A120" s="11"/>
      <c r="B120" s="11"/>
      <c r="C120" s="12">
        <v>44</v>
      </c>
      <c r="D120" s="12" t="s">
        <v>67</v>
      </c>
      <c r="E120" s="112">
        <v>1030.46</v>
      </c>
      <c r="F120" s="112">
        <v>1000</v>
      </c>
      <c r="G120" s="112">
        <v>1111.2</v>
      </c>
      <c r="H120" s="111">
        <f>(G120/E120)*100</f>
        <v>107.83533567532946</v>
      </c>
      <c r="I120" s="111">
        <f t="shared" ref="I120:I130" si="8">(G120/F120)*100</f>
        <v>111.11999999999999</v>
      </c>
    </row>
    <row r="121" spans="1:9" x14ac:dyDescent="0.25">
      <c r="A121" s="11"/>
      <c r="B121" s="11"/>
      <c r="C121" s="12">
        <v>51</v>
      </c>
      <c r="D121" s="12" t="s">
        <v>62</v>
      </c>
      <c r="E121" s="112"/>
      <c r="F121" s="113"/>
      <c r="G121" s="113"/>
      <c r="H121" s="111"/>
      <c r="I121" s="111"/>
    </row>
    <row r="122" spans="1:9" x14ac:dyDescent="0.25">
      <c r="A122" s="11"/>
      <c r="B122" s="11"/>
      <c r="C122" s="12">
        <v>52</v>
      </c>
      <c r="D122" s="12" t="s">
        <v>58</v>
      </c>
      <c r="E122" s="112"/>
      <c r="F122" s="113"/>
      <c r="G122" s="113"/>
      <c r="H122" s="111"/>
      <c r="I122" s="111"/>
    </row>
    <row r="123" spans="1:9" x14ac:dyDescent="0.25">
      <c r="A123" s="11"/>
      <c r="B123" s="11"/>
      <c r="C123" s="12">
        <v>61</v>
      </c>
      <c r="D123" s="12" t="s">
        <v>63</v>
      </c>
      <c r="E123" s="112"/>
      <c r="F123" s="113"/>
      <c r="G123" s="113"/>
      <c r="H123" s="111"/>
      <c r="I123" s="111"/>
    </row>
    <row r="124" spans="1:9" ht="25.5" x14ac:dyDescent="0.25">
      <c r="A124" s="30"/>
      <c r="B124" s="30">
        <v>3221</v>
      </c>
      <c r="C124" s="90"/>
      <c r="D124" s="91" t="s">
        <v>108</v>
      </c>
      <c r="E124" s="111">
        <f>SUM(E125:E131)</f>
        <v>20889.84</v>
      </c>
      <c r="F124" s="111">
        <f>SUM(F125:F131)</f>
        <v>11000</v>
      </c>
      <c r="G124" s="111">
        <f>SUM(G125:G131)</f>
        <v>14664.009999999998</v>
      </c>
      <c r="H124" s="111">
        <f t="shared" ref="H124:H136" si="9">(G124/E124)*100</f>
        <v>70.196851675264142</v>
      </c>
      <c r="I124" s="111">
        <f t="shared" si="8"/>
        <v>133.3091818181818</v>
      </c>
    </row>
    <row r="125" spans="1:9" x14ac:dyDescent="0.25">
      <c r="A125" s="11"/>
      <c r="B125" s="11"/>
      <c r="C125" s="12">
        <v>11</v>
      </c>
      <c r="D125" s="12" t="s">
        <v>18</v>
      </c>
      <c r="E125" s="112"/>
      <c r="F125" s="113"/>
      <c r="G125" s="113"/>
      <c r="H125" s="111"/>
      <c r="I125" s="111"/>
    </row>
    <row r="126" spans="1:9" x14ac:dyDescent="0.25">
      <c r="A126" s="11"/>
      <c r="B126" s="11"/>
      <c r="C126" s="12">
        <v>31</v>
      </c>
      <c r="D126" s="12" t="s">
        <v>44</v>
      </c>
      <c r="E126" s="112">
        <v>4125.8100000000004</v>
      </c>
      <c r="F126" s="112">
        <v>1000</v>
      </c>
      <c r="G126" s="112">
        <v>420.37</v>
      </c>
      <c r="H126" s="111">
        <f t="shared" si="9"/>
        <v>10.188787171488748</v>
      </c>
      <c r="I126" s="111"/>
    </row>
    <row r="127" spans="1:9" ht="25.5" x14ac:dyDescent="0.25">
      <c r="A127" s="11"/>
      <c r="B127" s="11"/>
      <c r="C127" s="12">
        <v>43</v>
      </c>
      <c r="D127" s="17" t="s">
        <v>59</v>
      </c>
      <c r="E127" s="112">
        <v>402.51</v>
      </c>
      <c r="F127" s="113">
        <v>500</v>
      </c>
      <c r="G127" s="113">
        <v>2707.76</v>
      </c>
      <c r="H127" s="111"/>
      <c r="I127" s="111"/>
    </row>
    <row r="128" spans="1:9" x14ac:dyDescent="0.25">
      <c r="A128" s="11"/>
      <c r="B128" s="11"/>
      <c r="C128" s="12">
        <v>44</v>
      </c>
      <c r="D128" s="12" t="s">
        <v>67</v>
      </c>
      <c r="E128" s="112">
        <v>14049.81</v>
      </c>
      <c r="F128" s="112">
        <v>9500</v>
      </c>
      <c r="G128" s="112">
        <v>10635.56</v>
      </c>
      <c r="H128" s="111">
        <f t="shared" si="9"/>
        <v>75.698959630059051</v>
      </c>
      <c r="I128" s="111">
        <f t="shared" si="8"/>
        <v>111.95326315789474</v>
      </c>
    </row>
    <row r="129" spans="1:9" x14ac:dyDescent="0.25">
      <c r="A129" s="11"/>
      <c r="B129" s="11"/>
      <c r="C129" s="12">
        <v>51</v>
      </c>
      <c r="D129" s="12" t="s">
        <v>62</v>
      </c>
      <c r="E129" s="112"/>
      <c r="F129" s="113"/>
      <c r="G129" s="113"/>
      <c r="H129" s="111"/>
      <c r="I129" s="111"/>
    </row>
    <row r="130" spans="1:9" x14ac:dyDescent="0.25">
      <c r="A130" s="11"/>
      <c r="B130" s="11"/>
      <c r="C130" s="12">
        <v>52</v>
      </c>
      <c r="D130" s="12" t="s">
        <v>58</v>
      </c>
      <c r="E130" s="112">
        <v>2311.71</v>
      </c>
      <c r="F130" s="113"/>
      <c r="G130" s="113">
        <v>900.32</v>
      </c>
      <c r="H130" s="111"/>
      <c r="I130" s="111" t="e">
        <f t="shared" si="8"/>
        <v>#DIV/0!</v>
      </c>
    </row>
    <row r="131" spans="1:9" x14ac:dyDescent="0.25">
      <c r="A131" s="11"/>
      <c r="B131" s="11"/>
      <c r="C131" s="12">
        <v>61</v>
      </c>
      <c r="D131" s="12" t="s">
        <v>63</v>
      </c>
      <c r="E131" s="112"/>
      <c r="F131" s="113"/>
      <c r="G131" s="113"/>
      <c r="H131" s="111"/>
      <c r="I131" s="111"/>
    </row>
    <row r="132" spans="1:9" x14ac:dyDescent="0.25">
      <c r="A132" s="30"/>
      <c r="B132" s="30">
        <v>3222</v>
      </c>
      <c r="C132" s="90"/>
      <c r="D132" s="30" t="s">
        <v>109</v>
      </c>
      <c r="E132" s="111">
        <f>SUM(E133:E139)</f>
        <v>96140.099999999991</v>
      </c>
      <c r="F132" s="111">
        <f>SUM(F133:F139)</f>
        <v>116700</v>
      </c>
      <c r="G132" s="111">
        <f>SUM(G133:G139)</f>
        <v>93376.7</v>
      </c>
      <c r="H132" s="111">
        <f t="shared" si="9"/>
        <v>97.12565308336481</v>
      </c>
      <c r="I132" s="111">
        <f t="shared" ref="I132:I144" si="10">(G132/F132)*100</f>
        <v>80.014310197086544</v>
      </c>
    </row>
    <row r="133" spans="1:9" x14ac:dyDescent="0.25">
      <c r="A133" s="11"/>
      <c r="B133" s="11"/>
      <c r="C133" s="12">
        <v>11</v>
      </c>
      <c r="D133" s="12" t="s">
        <v>18</v>
      </c>
      <c r="E133" s="112"/>
      <c r="F133" s="113"/>
      <c r="G133" s="113"/>
      <c r="H133" s="111"/>
      <c r="I133" s="111"/>
    </row>
    <row r="134" spans="1:9" x14ac:dyDescent="0.25">
      <c r="A134" s="11"/>
      <c r="B134" s="11"/>
      <c r="C134" s="12">
        <v>31</v>
      </c>
      <c r="D134" s="12" t="s">
        <v>44</v>
      </c>
      <c r="E134" s="112"/>
      <c r="F134" s="113">
        <v>5000</v>
      </c>
      <c r="G134" s="113">
        <v>3936.05</v>
      </c>
      <c r="H134" s="111"/>
      <c r="I134" s="111">
        <f t="shared" si="10"/>
        <v>78.721000000000004</v>
      </c>
    </row>
    <row r="135" spans="1:9" ht="25.5" x14ac:dyDescent="0.25">
      <c r="A135" s="11"/>
      <c r="B135" s="11"/>
      <c r="C135" s="12">
        <v>43</v>
      </c>
      <c r="D135" s="17" t="s">
        <v>59</v>
      </c>
      <c r="E135" s="112">
        <v>7983.24</v>
      </c>
      <c r="F135" s="112">
        <v>16000</v>
      </c>
      <c r="G135" s="112">
        <v>10258.790000000001</v>
      </c>
      <c r="H135" s="111">
        <f t="shared" si="9"/>
        <v>128.50409107079332</v>
      </c>
      <c r="I135" s="111">
        <f t="shared" si="10"/>
        <v>64.117437500000008</v>
      </c>
    </row>
    <row r="136" spans="1:9" x14ac:dyDescent="0.25">
      <c r="A136" s="11"/>
      <c r="B136" s="11"/>
      <c r="C136" s="12">
        <v>44</v>
      </c>
      <c r="D136" s="12" t="s">
        <v>67</v>
      </c>
      <c r="E136" s="112">
        <v>6605.07</v>
      </c>
      <c r="F136" s="112">
        <v>700</v>
      </c>
      <c r="G136" s="112">
        <v>1466.39</v>
      </c>
      <c r="H136" s="111">
        <f t="shared" si="9"/>
        <v>22.200975916984987</v>
      </c>
      <c r="I136" s="111"/>
    </row>
    <row r="137" spans="1:9" x14ac:dyDescent="0.25">
      <c r="A137" s="11"/>
      <c r="B137" s="11"/>
      <c r="C137" s="12">
        <v>51</v>
      </c>
      <c r="D137" s="12" t="s">
        <v>62</v>
      </c>
      <c r="E137" s="112"/>
      <c r="F137" s="113"/>
      <c r="G137" s="113"/>
      <c r="H137" s="111"/>
      <c r="I137" s="111" t="e">
        <f t="shared" si="10"/>
        <v>#DIV/0!</v>
      </c>
    </row>
    <row r="138" spans="1:9" x14ac:dyDescent="0.25">
      <c r="A138" s="11"/>
      <c r="B138" s="11"/>
      <c r="C138" s="12">
        <v>52</v>
      </c>
      <c r="D138" s="12" t="s">
        <v>58</v>
      </c>
      <c r="E138" s="112">
        <v>81551.789999999994</v>
      </c>
      <c r="F138" s="113">
        <v>95000</v>
      </c>
      <c r="G138" s="113">
        <v>77715.47</v>
      </c>
      <c r="H138" s="111"/>
      <c r="I138" s="111">
        <f t="shared" si="10"/>
        <v>81.805757894736843</v>
      </c>
    </row>
    <row r="139" spans="1:9" x14ac:dyDescent="0.25">
      <c r="A139" s="11"/>
      <c r="B139" s="11"/>
      <c r="C139" s="12">
        <v>61</v>
      </c>
      <c r="D139" s="12" t="s">
        <v>63</v>
      </c>
      <c r="E139" s="112"/>
      <c r="F139" s="113"/>
      <c r="G139" s="113"/>
      <c r="H139" s="111"/>
      <c r="I139" s="111"/>
    </row>
    <row r="140" spans="1:9" x14ac:dyDescent="0.25">
      <c r="A140" s="30"/>
      <c r="B140" s="30">
        <v>3223</v>
      </c>
      <c r="C140" s="90"/>
      <c r="D140" s="30" t="s">
        <v>110</v>
      </c>
      <c r="E140" s="111">
        <f>SUM(E141:E147)</f>
        <v>22677.96</v>
      </c>
      <c r="F140" s="111">
        <f>SUM(F141:F147)</f>
        <v>32000</v>
      </c>
      <c r="G140" s="111">
        <f>SUM(G141:G147)</f>
        <v>32332.51</v>
      </c>
      <c r="H140" s="111">
        <f t="shared" ref="H140:H152" si="11">(G140/E140)*100</f>
        <v>142.57239187299032</v>
      </c>
      <c r="I140" s="111">
        <f t="shared" si="10"/>
        <v>101.03909374999999</v>
      </c>
    </row>
    <row r="141" spans="1:9" x14ac:dyDescent="0.25">
      <c r="A141" s="11"/>
      <c r="B141" s="11"/>
      <c r="C141" s="12">
        <v>11</v>
      </c>
      <c r="D141" s="12" t="s">
        <v>18</v>
      </c>
      <c r="E141" s="112"/>
      <c r="F141" s="113"/>
      <c r="G141" s="113"/>
      <c r="H141" s="111"/>
      <c r="I141" s="111"/>
    </row>
    <row r="142" spans="1:9" x14ac:dyDescent="0.25">
      <c r="A142" s="11"/>
      <c r="B142" s="11"/>
      <c r="C142" s="12">
        <v>31</v>
      </c>
      <c r="D142" s="12" t="s">
        <v>44</v>
      </c>
      <c r="E142" s="112"/>
      <c r="F142" s="113"/>
      <c r="G142" s="113"/>
      <c r="H142" s="111"/>
      <c r="I142" s="111"/>
    </row>
    <row r="143" spans="1:9" ht="25.5" x14ac:dyDescent="0.25">
      <c r="A143" s="11"/>
      <c r="B143" s="11"/>
      <c r="C143" s="12">
        <v>43</v>
      </c>
      <c r="D143" s="17" t="s">
        <v>59</v>
      </c>
      <c r="E143" s="112"/>
      <c r="F143" s="113"/>
      <c r="G143" s="113"/>
      <c r="H143" s="111"/>
      <c r="I143" s="111"/>
    </row>
    <row r="144" spans="1:9" x14ac:dyDescent="0.25">
      <c r="A144" s="11"/>
      <c r="B144" s="11"/>
      <c r="C144" s="12">
        <v>44</v>
      </c>
      <c r="D144" s="12" t="s">
        <v>67</v>
      </c>
      <c r="E144" s="112">
        <v>22677.96</v>
      </c>
      <c r="F144" s="112">
        <v>32000</v>
      </c>
      <c r="G144" s="112">
        <v>32332.51</v>
      </c>
      <c r="H144" s="111">
        <f t="shared" si="11"/>
        <v>142.57239187299032</v>
      </c>
      <c r="I144" s="111">
        <f t="shared" si="10"/>
        <v>101.03909374999999</v>
      </c>
    </row>
    <row r="145" spans="1:9" x14ac:dyDescent="0.25">
      <c r="A145" s="11"/>
      <c r="B145" s="11"/>
      <c r="C145" s="12">
        <v>51</v>
      </c>
      <c r="D145" s="12" t="s">
        <v>62</v>
      </c>
      <c r="E145" s="112"/>
      <c r="F145" s="113"/>
      <c r="G145" s="113"/>
      <c r="H145" s="111"/>
      <c r="I145" s="111"/>
    </row>
    <row r="146" spans="1:9" x14ac:dyDescent="0.25">
      <c r="A146" s="11"/>
      <c r="B146" s="11"/>
      <c r="C146" s="12">
        <v>52</v>
      </c>
      <c r="D146" s="12" t="s">
        <v>58</v>
      </c>
      <c r="E146" s="112"/>
      <c r="F146" s="113"/>
      <c r="G146" s="113"/>
      <c r="H146" s="111"/>
      <c r="I146" s="111"/>
    </row>
    <row r="147" spans="1:9" x14ac:dyDescent="0.25">
      <c r="A147" s="11"/>
      <c r="B147" s="11"/>
      <c r="C147" s="12">
        <v>61</v>
      </c>
      <c r="D147" s="12" t="s">
        <v>63</v>
      </c>
      <c r="E147" s="112"/>
      <c r="F147" s="113"/>
      <c r="G147" s="113"/>
      <c r="H147" s="111"/>
      <c r="I147" s="111"/>
    </row>
    <row r="148" spans="1:9" ht="38.25" x14ac:dyDescent="0.25">
      <c r="A148" s="30"/>
      <c r="B148" s="30">
        <v>3224</v>
      </c>
      <c r="C148" s="90"/>
      <c r="D148" s="91" t="s">
        <v>111</v>
      </c>
      <c r="E148" s="111">
        <f>SUM(E149:E155)</f>
        <v>2569.39</v>
      </c>
      <c r="F148" s="111">
        <f>SUM(F149:F155)</f>
        <v>2000</v>
      </c>
      <c r="G148" s="111">
        <f>SUM(G149:G155)</f>
        <v>2927.35</v>
      </c>
      <c r="H148" s="111">
        <f t="shared" si="11"/>
        <v>113.93171141788518</v>
      </c>
      <c r="I148" s="111">
        <f>(G148/F148)*100</f>
        <v>146.36750000000001</v>
      </c>
    </row>
    <row r="149" spans="1:9" x14ac:dyDescent="0.25">
      <c r="A149" s="11"/>
      <c r="B149" s="11"/>
      <c r="C149" s="12">
        <v>11</v>
      </c>
      <c r="D149" s="12" t="s">
        <v>18</v>
      </c>
      <c r="E149" s="112"/>
      <c r="F149" s="113"/>
      <c r="G149" s="113"/>
      <c r="H149" s="111"/>
      <c r="I149" s="111"/>
    </row>
    <row r="150" spans="1:9" x14ac:dyDescent="0.25">
      <c r="A150" s="11"/>
      <c r="B150" s="11"/>
      <c r="C150" s="12">
        <v>31</v>
      </c>
      <c r="D150" s="12" t="s">
        <v>44</v>
      </c>
      <c r="E150" s="112"/>
      <c r="F150" s="113"/>
      <c r="G150" s="113">
        <v>133.13</v>
      </c>
      <c r="H150" s="111"/>
      <c r="I150" s="111"/>
    </row>
    <row r="151" spans="1:9" ht="25.5" x14ac:dyDescent="0.25">
      <c r="A151" s="11"/>
      <c r="B151" s="11"/>
      <c r="C151" s="12">
        <v>43</v>
      </c>
      <c r="D151" s="17" t="s">
        <v>59</v>
      </c>
      <c r="E151" s="112"/>
      <c r="F151" s="113"/>
      <c r="G151" s="113"/>
      <c r="H151" s="111"/>
      <c r="I151" s="111"/>
    </row>
    <row r="152" spans="1:9" x14ac:dyDescent="0.25">
      <c r="A152" s="11"/>
      <c r="B152" s="11"/>
      <c r="C152" s="12">
        <v>44</v>
      </c>
      <c r="D152" s="12" t="s">
        <v>67</v>
      </c>
      <c r="E152" s="112">
        <v>2569.39</v>
      </c>
      <c r="F152" s="112">
        <v>2000</v>
      </c>
      <c r="G152" s="112">
        <v>2794.22</v>
      </c>
      <c r="H152" s="111">
        <f t="shared" si="11"/>
        <v>108.75032595285261</v>
      </c>
      <c r="I152" s="111">
        <f t="shared" ref="I152" si="12">(G152/F152)*100</f>
        <v>139.71099999999998</v>
      </c>
    </row>
    <row r="153" spans="1:9" x14ac:dyDescent="0.25">
      <c r="A153" s="11"/>
      <c r="B153" s="11"/>
      <c r="C153" s="12">
        <v>51</v>
      </c>
      <c r="D153" s="12" t="s">
        <v>62</v>
      </c>
      <c r="E153" s="112"/>
      <c r="F153" s="113"/>
      <c r="G153" s="113"/>
      <c r="H153" s="111"/>
      <c r="I153" s="111"/>
    </row>
    <row r="154" spans="1:9" x14ac:dyDescent="0.25">
      <c r="A154" s="11"/>
      <c r="B154" s="11"/>
      <c r="C154" s="12">
        <v>52</v>
      </c>
      <c r="D154" s="12" t="s">
        <v>58</v>
      </c>
      <c r="E154" s="112"/>
      <c r="F154" s="113"/>
      <c r="G154" s="113"/>
      <c r="H154" s="111"/>
      <c r="I154" s="111"/>
    </row>
    <row r="155" spans="1:9" x14ac:dyDescent="0.25">
      <c r="A155" s="11"/>
      <c r="B155" s="11"/>
      <c r="C155" s="12">
        <v>61</v>
      </c>
      <c r="D155" s="12" t="s">
        <v>63</v>
      </c>
      <c r="E155" s="112"/>
      <c r="F155" s="113"/>
      <c r="G155" s="113"/>
      <c r="H155" s="111"/>
      <c r="I155" s="111"/>
    </row>
    <row r="156" spans="1:9" x14ac:dyDescent="0.25">
      <c r="A156" s="30"/>
      <c r="B156" s="30">
        <v>3225</v>
      </c>
      <c r="C156" s="90"/>
      <c r="D156" s="91" t="s">
        <v>147</v>
      </c>
      <c r="E156" s="111">
        <f>SUM(E157:E163)</f>
        <v>1690.13</v>
      </c>
      <c r="F156" s="111">
        <f>SUM(F157:F163)</f>
        <v>500</v>
      </c>
      <c r="G156" s="111">
        <f>SUM(G157:G163)</f>
        <v>879.93000000000006</v>
      </c>
      <c r="H156" s="111">
        <f>(G156/E156)*100</f>
        <v>52.062859070012365</v>
      </c>
      <c r="I156" s="111"/>
    </row>
    <row r="157" spans="1:9" x14ac:dyDescent="0.25">
      <c r="A157" s="11"/>
      <c r="B157" s="11"/>
      <c r="C157" s="12">
        <v>11</v>
      </c>
      <c r="D157" s="12" t="s">
        <v>18</v>
      </c>
      <c r="E157" s="112"/>
      <c r="F157" s="113"/>
      <c r="G157" s="113"/>
      <c r="H157" s="111"/>
      <c r="I157" s="111"/>
    </row>
    <row r="158" spans="1:9" x14ac:dyDescent="0.25">
      <c r="A158" s="11"/>
      <c r="B158" s="11"/>
      <c r="C158" s="12">
        <v>31</v>
      </c>
      <c r="D158" s="12" t="s">
        <v>44</v>
      </c>
      <c r="E158" s="112"/>
      <c r="F158" s="113"/>
      <c r="G158" s="113">
        <v>70.430000000000007</v>
      </c>
      <c r="H158" s="111"/>
      <c r="I158" s="111"/>
    </row>
    <row r="159" spans="1:9" ht="25.5" x14ac:dyDescent="0.25">
      <c r="A159" s="11"/>
      <c r="B159" s="11"/>
      <c r="C159" s="12">
        <v>43</v>
      </c>
      <c r="D159" s="17" t="s">
        <v>59</v>
      </c>
      <c r="E159" s="112"/>
      <c r="F159" s="113"/>
      <c r="G159" s="113"/>
      <c r="H159" s="111"/>
      <c r="I159" s="111"/>
    </row>
    <row r="160" spans="1:9" x14ac:dyDescent="0.25">
      <c r="A160" s="11"/>
      <c r="B160" s="11"/>
      <c r="C160" s="12">
        <v>44</v>
      </c>
      <c r="D160" s="12" t="s">
        <v>67</v>
      </c>
      <c r="E160" s="112">
        <v>1273.5</v>
      </c>
      <c r="F160" s="112">
        <v>500</v>
      </c>
      <c r="G160" s="112">
        <v>509.5</v>
      </c>
      <c r="H160" s="111">
        <f t="shared" ref="H160:H172" si="13">(G160/E160)*100</f>
        <v>40.007852375343539</v>
      </c>
      <c r="I160" s="111"/>
    </row>
    <row r="161" spans="1:9" x14ac:dyDescent="0.25">
      <c r="A161" s="11"/>
      <c r="B161" s="11"/>
      <c r="C161" s="12">
        <v>51</v>
      </c>
      <c r="D161" s="12" t="s">
        <v>62</v>
      </c>
      <c r="E161" s="112"/>
      <c r="F161" s="113"/>
      <c r="G161" s="113"/>
      <c r="H161" s="111"/>
      <c r="I161" s="111"/>
    </row>
    <row r="162" spans="1:9" x14ac:dyDescent="0.25">
      <c r="A162" s="11"/>
      <c r="B162" s="11"/>
      <c r="C162" s="12">
        <v>52</v>
      </c>
      <c r="D162" s="12" t="s">
        <v>58</v>
      </c>
      <c r="E162" s="112">
        <v>416.63</v>
      </c>
      <c r="F162" s="113"/>
      <c r="G162" s="113"/>
      <c r="H162" s="111"/>
      <c r="I162" s="111"/>
    </row>
    <row r="163" spans="1:9" x14ac:dyDescent="0.25">
      <c r="A163" s="11"/>
      <c r="B163" s="11"/>
      <c r="C163" s="12">
        <v>61</v>
      </c>
      <c r="D163" s="12" t="s">
        <v>63</v>
      </c>
      <c r="E163" s="112"/>
      <c r="F163" s="113"/>
      <c r="G163" s="113">
        <v>300</v>
      </c>
      <c r="H163" s="111"/>
      <c r="I163" s="111"/>
    </row>
    <row r="164" spans="1:9" ht="25.5" x14ac:dyDescent="0.25">
      <c r="A164" s="30"/>
      <c r="B164" s="30">
        <v>3227</v>
      </c>
      <c r="C164" s="90"/>
      <c r="D164" s="91" t="s">
        <v>112</v>
      </c>
      <c r="E164" s="111">
        <f>SUM(E165:E171)</f>
        <v>653.79</v>
      </c>
      <c r="F164" s="111">
        <f>SUM(F165:F171)</f>
        <v>500</v>
      </c>
      <c r="G164" s="111">
        <f>SUM(G165:G171)</f>
        <v>1004.27</v>
      </c>
      <c r="H164" s="111">
        <f t="shared" si="13"/>
        <v>153.6074274614173</v>
      </c>
      <c r="I164" s="111">
        <f t="shared" ref="I164:I176" si="14">(G164/F164)*100</f>
        <v>200.85399999999998</v>
      </c>
    </row>
    <row r="165" spans="1:9" x14ac:dyDescent="0.25">
      <c r="A165" s="11"/>
      <c r="B165" s="11"/>
      <c r="C165" s="12">
        <v>11</v>
      </c>
      <c r="D165" s="12" t="s">
        <v>18</v>
      </c>
      <c r="E165" s="112"/>
      <c r="F165" s="113"/>
      <c r="G165" s="113"/>
      <c r="H165" s="111"/>
      <c r="I165" s="111"/>
    </row>
    <row r="166" spans="1:9" x14ac:dyDescent="0.25">
      <c r="A166" s="11"/>
      <c r="B166" s="11"/>
      <c r="C166" s="12">
        <v>31</v>
      </c>
      <c r="D166" s="12" t="s">
        <v>44</v>
      </c>
      <c r="E166" s="112"/>
      <c r="F166" s="113"/>
      <c r="G166" s="113"/>
      <c r="H166" s="111"/>
      <c r="I166" s="111"/>
    </row>
    <row r="167" spans="1:9" ht="25.5" x14ac:dyDescent="0.25">
      <c r="A167" s="11"/>
      <c r="B167" s="11"/>
      <c r="C167" s="12">
        <v>43</v>
      </c>
      <c r="D167" s="17" t="s">
        <v>59</v>
      </c>
      <c r="E167" s="112"/>
      <c r="F167" s="113"/>
      <c r="G167" s="113"/>
      <c r="H167" s="111"/>
      <c r="I167" s="111"/>
    </row>
    <row r="168" spans="1:9" x14ac:dyDescent="0.25">
      <c r="A168" s="11"/>
      <c r="B168" s="11"/>
      <c r="C168" s="12">
        <v>44</v>
      </c>
      <c r="D168" s="12" t="s">
        <v>67</v>
      </c>
      <c r="E168" s="112">
        <v>653.79</v>
      </c>
      <c r="F168" s="112">
        <v>500</v>
      </c>
      <c r="G168" s="112">
        <v>1004.27</v>
      </c>
      <c r="H168" s="111">
        <f t="shared" si="13"/>
        <v>153.6074274614173</v>
      </c>
      <c r="I168" s="111">
        <f t="shared" si="14"/>
        <v>200.85399999999998</v>
      </c>
    </row>
    <row r="169" spans="1:9" x14ac:dyDescent="0.25">
      <c r="A169" s="11"/>
      <c r="B169" s="11"/>
      <c r="C169" s="12">
        <v>51</v>
      </c>
      <c r="D169" s="12" t="s">
        <v>62</v>
      </c>
      <c r="E169" s="112"/>
      <c r="F169" s="113"/>
      <c r="G169" s="113"/>
      <c r="H169" s="111"/>
      <c r="I169" s="111"/>
    </row>
    <row r="170" spans="1:9" x14ac:dyDescent="0.25">
      <c r="A170" s="11"/>
      <c r="B170" s="11"/>
      <c r="C170" s="12">
        <v>52</v>
      </c>
      <c r="D170" s="12" t="s">
        <v>58</v>
      </c>
      <c r="E170" s="112"/>
      <c r="F170" s="113"/>
      <c r="G170" s="113"/>
      <c r="H170" s="111"/>
      <c r="I170" s="111"/>
    </row>
    <row r="171" spans="1:9" x14ac:dyDescent="0.25">
      <c r="A171" s="11"/>
      <c r="B171" s="11"/>
      <c r="C171" s="12">
        <v>61</v>
      </c>
      <c r="D171" s="12" t="s">
        <v>63</v>
      </c>
      <c r="E171" s="112"/>
      <c r="F171" s="113"/>
      <c r="G171" s="113"/>
      <c r="H171" s="111"/>
      <c r="I171" s="111"/>
    </row>
    <row r="172" spans="1:9" ht="25.5" x14ac:dyDescent="0.25">
      <c r="A172" s="30"/>
      <c r="B172" s="30">
        <v>3231</v>
      </c>
      <c r="C172" s="90"/>
      <c r="D172" s="91" t="s">
        <v>113</v>
      </c>
      <c r="E172" s="111">
        <f>SUM(E173:E179)</f>
        <v>1598.54</v>
      </c>
      <c r="F172" s="111">
        <f>SUM(F173:F179)</f>
        <v>1500</v>
      </c>
      <c r="G172" s="111">
        <f>SUM(G173:G179)</f>
        <v>1383.53</v>
      </c>
      <c r="H172" s="111">
        <f t="shared" si="13"/>
        <v>86.549601511379137</v>
      </c>
      <c r="I172" s="111">
        <f t="shared" si="14"/>
        <v>92.23533333333333</v>
      </c>
    </row>
    <row r="173" spans="1:9" x14ac:dyDescent="0.25">
      <c r="A173" s="11"/>
      <c r="B173" s="11"/>
      <c r="C173" s="12">
        <v>11</v>
      </c>
      <c r="D173" s="12" t="s">
        <v>18</v>
      </c>
      <c r="E173" s="112"/>
      <c r="F173" s="113"/>
      <c r="G173" s="113"/>
      <c r="H173" s="111"/>
      <c r="I173" s="111"/>
    </row>
    <row r="174" spans="1:9" x14ac:dyDescent="0.25">
      <c r="A174" s="11"/>
      <c r="B174" s="11"/>
      <c r="C174" s="12">
        <v>31</v>
      </c>
      <c r="D174" s="12" t="s">
        <v>44</v>
      </c>
      <c r="E174" s="112"/>
      <c r="F174" s="113"/>
      <c r="G174" s="113"/>
      <c r="H174" s="111"/>
      <c r="I174" s="111"/>
    </row>
    <row r="175" spans="1:9" ht="25.5" x14ac:dyDescent="0.25">
      <c r="A175" s="11"/>
      <c r="B175" s="11"/>
      <c r="C175" s="12">
        <v>43</v>
      </c>
      <c r="D175" s="17" t="s">
        <v>59</v>
      </c>
      <c r="E175" s="112"/>
      <c r="F175" s="113"/>
      <c r="G175" s="113"/>
      <c r="H175" s="111"/>
      <c r="I175" s="111"/>
    </row>
    <row r="176" spans="1:9" x14ac:dyDescent="0.25">
      <c r="A176" s="11"/>
      <c r="B176" s="11"/>
      <c r="C176" s="12">
        <v>44</v>
      </c>
      <c r="D176" s="12" t="s">
        <v>67</v>
      </c>
      <c r="E176" s="112">
        <v>1598.54</v>
      </c>
      <c r="F176" s="112">
        <v>1500</v>
      </c>
      <c r="G176" s="112">
        <v>1383.53</v>
      </c>
      <c r="H176" s="111">
        <f t="shared" ref="H176:H184" si="15">(G176/E176)*100</f>
        <v>86.549601511379137</v>
      </c>
      <c r="I176" s="111">
        <f t="shared" si="14"/>
        <v>92.23533333333333</v>
      </c>
    </row>
    <row r="177" spans="1:9" x14ac:dyDescent="0.25">
      <c r="A177" s="11"/>
      <c r="B177" s="11"/>
      <c r="C177" s="12">
        <v>51</v>
      </c>
      <c r="D177" s="12" t="s">
        <v>62</v>
      </c>
      <c r="E177" s="112"/>
      <c r="F177" s="113"/>
      <c r="G177" s="113"/>
      <c r="H177" s="111"/>
      <c r="I177" s="111"/>
    </row>
    <row r="178" spans="1:9" x14ac:dyDescent="0.25">
      <c r="A178" s="11"/>
      <c r="B178" s="11"/>
      <c r="C178" s="12">
        <v>52</v>
      </c>
      <c r="D178" s="12" t="s">
        <v>58</v>
      </c>
      <c r="E178" s="112"/>
      <c r="F178" s="113"/>
      <c r="G178" s="113"/>
      <c r="H178" s="111"/>
      <c r="I178" s="111"/>
    </row>
    <row r="179" spans="1:9" x14ac:dyDescent="0.25">
      <c r="A179" s="11"/>
      <c r="B179" s="11"/>
      <c r="C179" s="12">
        <v>61</v>
      </c>
      <c r="D179" s="12" t="s">
        <v>63</v>
      </c>
      <c r="E179" s="112"/>
      <c r="F179" s="113"/>
      <c r="G179" s="113"/>
      <c r="H179" s="111"/>
      <c r="I179" s="111"/>
    </row>
    <row r="180" spans="1:9" ht="25.5" x14ac:dyDescent="0.25">
      <c r="A180" s="30"/>
      <c r="B180" s="30">
        <v>3232</v>
      </c>
      <c r="C180" s="90"/>
      <c r="D180" s="91" t="s">
        <v>114</v>
      </c>
      <c r="E180" s="111">
        <f>SUM(E181:E187)</f>
        <v>14374.33</v>
      </c>
      <c r="F180" s="111">
        <f>SUM(F181:F187)</f>
        <v>8500</v>
      </c>
      <c r="G180" s="111">
        <f>SUM(G181:G187)</f>
        <v>16688.73</v>
      </c>
      <c r="H180" s="111">
        <f t="shared" si="15"/>
        <v>116.10092435612651</v>
      </c>
      <c r="I180" s="111">
        <f>(G180/F180)*100</f>
        <v>196.33799999999999</v>
      </c>
    </row>
    <row r="181" spans="1:9" x14ac:dyDescent="0.25">
      <c r="A181" s="11"/>
      <c r="B181" s="11"/>
      <c r="C181" s="12">
        <v>11</v>
      </c>
      <c r="D181" s="12" t="s">
        <v>18</v>
      </c>
      <c r="E181" s="112"/>
      <c r="F181" s="113"/>
      <c r="G181" s="113"/>
      <c r="H181" s="111"/>
      <c r="I181" s="111"/>
    </row>
    <row r="182" spans="1:9" x14ac:dyDescent="0.25">
      <c r="A182" s="11"/>
      <c r="B182" s="11"/>
      <c r="C182" s="12">
        <v>31</v>
      </c>
      <c r="D182" s="12" t="s">
        <v>44</v>
      </c>
      <c r="E182" s="112"/>
      <c r="F182" s="113"/>
      <c r="G182" s="113"/>
      <c r="H182" s="111"/>
      <c r="I182" s="111"/>
    </row>
    <row r="183" spans="1:9" ht="25.5" x14ac:dyDescent="0.25">
      <c r="A183" s="11"/>
      <c r="B183" s="11"/>
      <c r="C183" s="12">
        <v>43</v>
      </c>
      <c r="D183" s="17" t="s">
        <v>59</v>
      </c>
      <c r="E183" s="112"/>
      <c r="F183" s="113"/>
      <c r="G183" s="113"/>
      <c r="H183" s="111"/>
      <c r="I183" s="111"/>
    </row>
    <row r="184" spans="1:9" x14ac:dyDescent="0.25">
      <c r="A184" s="11"/>
      <c r="B184" s="11"/>
      <c r="C184" s="12">
        <v>44</v>
      </c>
      <c r="D184" s="12" t="s">
        <v>67</v>
      </c>
      <c r="E184" s="112">
        <v>13370.58</v>
      </c>
      <c r="F184" s="112">
        <v>8500</v>
      </c>
      <c r="G184" s="112">
        <v>12734.35</v>
      </c>
      <c r="H184" s="111">
        <f t="shared" si="15"/>
        <v>95.241567680684014</v>
      </c>
      <c r="I184" s="111">
        <f t="shared" ref="I184:I192" si="16">(G184/F184)*100</f>
        <v>149.81588235294117</v>
      </c>
    </row>
    <row r="185" spans="1:9" x14ac:dyDescent="0.25">
      <c r="A185" s="11"/>
      <c r="B185" s="11"/>
      <c r="C185" s="12">
        <v>51</v>
      </c>
      <c r="D185" s="12" t="s">
        <v>62</v>
      </c>
      <c r="E185" s="112"/>
      <c r="F185" s="113"/>
      <c r="G185" s="113"/>
      <c r="H185" s="111"/>
      <c r="I185" s="111"/>
    </row>
    <row r="186" spans="1:9" x14ac:dyDescent="0.25">
      <c r="A186" s="11"/>
      <c r="B186" s="11"/>
      <c r="C186" s="12">
        <v>52</v>
      </c>
      <c r="D186" s="12" t="s">
        <v>58</v>
      </c>
      <c r="E186" s="112">
        <v>1003.75</v>
      </c>
      <c r="F186" s="113"/>
      <c r="G186" s="113">
        <v>3954.38</v>
      </c>
      <c r="H186" s="111"/>
      <c r="I186" s="111" t="e">
        <f t="shared" si="16"/>
        <v>#DIV/0!</v>
      </c>
    </row>
    <row r="187" spans="1:9" x14ac:dyDescent="0.25">
      <c r="A187" s="11"/>
      <c r="B187" s="11"/>
      <c r="C187" s="12">
        <v>61</v>
      </c>
      <c r="D187" s="12" t="s">
        <v>63</v>
      </c>
      <c r="E187" s="112"/>
      <c r="F187" s="113"/>
      <c r="G187" s="113"/>
      <c r="H187" s="111"/>
      <c r="I187" s="111"/>
    </row>
    <row r="188" spans="1:9" ht="25.5" x14ac:dyDescent="0.25">
      <c r="A188" s="30"/>
      <c r="B188" s="30">
        <v>3233</v>
      </c>
      <c r="C188" s="90"/>
      <c r="D188" s="91" t="s">
        <v>115</v>
      </c>
      <c r="E188" s="111">
        <f>SUM(E189:E195)</f>
        <v>698.73</v>
      </c>
      <c r="F188" s="111">
        <f>SUM(F189:F195)</f>
        <v>200</v>
      </c>
      <c r="G188" s="111">
        <f>SUM(G189:G195)</f>
        <v>1754.2</v>
      </c>
      <c r="H188" s="111">
        <f>(G188/E188)*100</f>
        <v>251.0554863824367</v>
      </c>
      <c r="I188" s="111">
        <f t="shared" si="16"/>
        <v>877.10000000000014</v>
      </c>
    </row>
    <row r="189" spans="1:9" x14ac:dyDescent="0.25">
      <c r="A189" s="11"/>
      <c r="B189" s="11"/>
      <c r="C189" s="12">
        <v>11</v>
      </c>
      <c r="D189" s="12" t="s">
        <v>18</v>
      </c>
      <c r="E189" s="112"/>
      <c r="F189" s="113"/>
      <c r="G189" s="113"/>
      <c r="H189" s="111"/>
      <c r="I189" s="111"/>
    </row>
    <row r="190" spans="1:9" x14ac:dyDescent="0.25">
      <c r="A190" s="11"/>
      <c r="B190" s="11"/>
      <c r="C190" s="12">
        <v>31</v>
      </c>
      <c r="D190" s="12" t="s">
        <v>44</v>
      </c>
      <c r="E190" s="112"/>
      <c r="F190" s="113"/>
      <c r="G190" s="113"/>
      <c r="H190" s="111"/>
      <c r="I190" s="111"/>
    </row>
    <row r="191" spans="1:9" ht="25.5" x14ac:dyDescent="0.25">
      <c r="A191" s="11"/>
      <c r="B191" s="11"/>
      <c r="C191" s="12">
        <v>43</v>
      </c>
      <c r="D191" s="17" t="s">
        <v>59</v>
      </c>
      <c r="E191" s="112"/>
      <c r="F191" s="113"/>
      <c r="G191" s="113"/>
      <c r="H191" s="111"/>
      <c r="I191" s="111"/>
    </row>
    <row r="192" spans="1:9" x14ac:dyDescent="0.25">
      <c r="A192" s="11"/>
      <c r="B192" s="11"/>
      <c r="C192" s="12">
        <v>44</v>
      </c>
      <c r="D192" s="12" t="s">
        <v>67</v>
      </c>
      <c r="E192" s="112">
        <v>698.73</v>
      </c>
      <c r="F192" s="112">
        <v>200</v>
      </c>
      <c r="G192" s="112">
        <v>692.7</v>
      </c>
      <c r="H192" s="111">
        <f t="shared" ref="H192:H200" si="17">(G192/E192)*100</f>
        <v>99.137005710360228</v>
      </c>
      <c r="I192" s="111">
        <f t="shared" si="16"/>
        <v>346.35</v>
      </c>
    </row>
    <row r="193" spans="1:9" x14ac:dyDescent="0.25">
      <c r="A193" s="11"/>
      <c r="B193" s="11"/>
      <c r="C193" s="12">
        <v>51</v>
      </c>
      <c r="D193" s="12" t="s">
        <v>62</v>
      </c>
      <c r="E193" s="112"/>
      <c r="F193" s="113"/>
      <c r="G193" s="113">
        <v>1061.5</v>
      </c>
      <c r="H193" s="111"/>
      <c r="I193" s="111"/>
    </row>
    <row r="194" spans="1:9" x14ac:dyDescent="0.25">
      <c r="A194" s="11"/>
      <c r="B194" s="11"/>
      <c r="C194" s="12">
        <v>52</v>
      </c>
      <c r="D194" s="12" t="s">
        <v>58</v>
      </c>
      <c r="E194" s="112"/>
      <c r="F194" s="113"/>
      <c r="G194" s="113"/>
      <c r="H194" s="111"/>
      <c r="I194" s="111"/>
    </row>
    <row r="195" spans="1:9" x14ac:dyDescent="0.25">
      <c r="A195" s="11"/>
      <c r="B195" s="11"/>
      <c r="C195" s="12">
        <v>61</v>
      </c>
      <c r="D195" s="12" t="s">
        <v>63</v>
      </c>
      <c r="E195" s="112"/>
      <c r="F195" s="113"/>
      <c r="G195" s="113"/>
      <c r="H195" s="111"/>
      <c r="I195" s="111"/>
    </row>
    <row r="196" spans="1:9" x14ac:dyDescent="0.25">
      <c r="A196" s="30"/>
      <c r="B196" s="30">
        <v>3234</v>
      </c>
      <c r="C196" s="90"/>
      <c r="D196" s="91" t="s">
        <v>116</v>
      </c>
      <c r="E196" s="111">
        <f>SUM(E197:E203)</f>
        <v>3552.61</v>
      </c>
      <c r="F196" s="111">
        <f>SUM(F197:F203)</f>
        <v>3910</v>
      </c>
      <c r="G196" s="111">
        <f>SUM(G197:G203)</f>
        <v>3626.08</v>
      </c>
      <c r="H196" s="111">
        <f t="shared" si="17"/>
        <v>102.06805700597587</v>
      </c>
      <c r="I196" s="111">
        <f t="shared" ref="I196:I208" si="18">(G196/F196)*100</f>
        <v>92.73861892583119</v>
      </c>
    </row>
    <row r="197" spans="1:9" x14ac:dyDescent="0.25">
      <c r="A197" s="11"/>
      <c r="B197" s="11"/>
      <c r="C197" s="12">
        <v>11</v>
      </c>
      <c r="D197" s="12" t="s">
        <v>18</v>
      </c>
      <c r="E197" s="112"/>
      <c r="F197" s="113"/>
      <c r="G197" s="113"/>
      <c r="H197" s="111"/>
      <c r="I197" s="111"/>
    </row>
    <row r="198" spans="1:9" x14ac:dyDescent="0.25">
      <c r="A198" s="11"/>
      <c r="B198" s="11"/>
      <c r="C198" s="12">
        <v>31</v>
      </c>
      <c r="D198" s="12" t="s">
        <v>44</v>
      </c>
      <c r="E198" s="112"/>
      <c r="F198" s="113"/>
      <c r="G198" s="113"/>
      <c r="H198" s="111"/>
      <c r="I198" s="111"/>
    </row>
    <row r="199" spans="1:9" ht="25.5" x14ac:dyDescent="0.25">
      <c r="A199" s="11"/>
      <c r="B199" s="11"/>
      <c r="C199" s="12">
        <v>43</v>
      </c>
      <c r="D199" s="17" t="s">
        <v>59</v>
      </c>
      <c r="E199" s="112"/>
      <c r="F199" s="113"/>
      <c r="G199" s="113"/>
      <c r="H199" s="111"/>
      <c r="I199" s="111"/>
    </row>
    <row r="200" spans="1:9" x14ac:dyDescent="0.25">
      <c r="A200" s="11"/>
      <c r="B200" s="11"/>
      <c r="C200" s="12">
        <v>44</v>
      </c>
      <c r="D200" s="12" t="s">
        <v>67</v>
      </c>
      <c r="E200" s="112">
        <v>3552.61</v>
      </c>
      <c r="F200" s="112">
        <v>3910</v>
      </c>
      <c r="G200" s="112">
        <v>3626.08</v>
      </c>
      <c r="H200" s="111">
        <f t="shared" si="17"/>
        <v>102.06805700597587</v>
      </c>
      <c r="I200" s="111">
        <f t="shared" si="18"/>
        <v>92.73861892583119</v>
      </c>
    </row>
    <row r="201" spans="1:9" x14ac:dyDescent="0.25">
      <c r="A201" s="11"/>
      <c r="B201" s="11"/>
      <c r="C201" s="12">
        <v>51</v>
      </c>
      <c r="D201" s="12" t="s">
        <v>62</v>
      </c>
      <c r="E201" s="112"/>
      <c r="F201" s="113"/>
      <c r="G201" s="113"/>
      <c r="H201" s="111"/>
      <c r="I201" s="111"/>
    </row>
    <row r="202" spans="1:9" x14ac:dyDescent="0.25">
      <c r="A202" s="11"/>
      <c r="B202" s="11"/>
      <c r="C202" s="12">
        <v>52</v>
      </c>
      <c r="D202" s="12" t="s">
        <v>58</v>
      </c>
      <c r="E202" s="112"/>
      <c r="F202" s="113"/>
      <c r="G202" s="113"/>
      <c r="H202" s="111"/>
      <c r="I202" s="111"/>
    </row>
    <row r="203" spans="1:9" x14ac:dyDescent="0.25">
      <c r="A203" s="11"/>
      <c r="B203" s="11"/>
      <c r="C203" s="12">
        <v>61</v>
      </c>
      <c r="D203" s="12" t="s">
        <v>63</v>
      </c>
      <c r="E203" s="112"/>
      <c r="F203" s="113"/>
      <c r="G203" s="113"/>
      <c r="H203" s="111"/>
      <c r="I203" s="111"/>
    </row>
    <row r="204" spans="1:9" x14ac:dyDescent="0.25">
      <c r="A204" s="30"/>
      <c r="B204" s="30">
        <v>3236</v>
      </c>
      <c r="C204" s="90"/>
      <c r="D204" s="91" t="s">
        <v>117</v>
      </c>
      <c r="E204" s="111">
        <f>SUM(E205:E211)</f>
        <v>339.78</v>
      </c>
      <c r="F204" s="111">
        <f>SUM(F205:F211)</f>
        <v>5650</v>
      </c>
      <c r="G204" s="111">
        <f>SUM(G205:G211)</f>
        <v>430.68</v>
      </c>
      <c r="H204" s="111">
        <f>(G204/E204)*100</f>
        <v>126.75260462652305</v>
      </c>
      <c r="I204" s="111">
        <f t="shared" si="18"/>
        <v>7.622654867256637</v>
      </c>
    </row>
    <row r="205" spans="1:9" x14ac:dyDescent="0.25">
      <c r="A205" s="11"/>
      <c r="B205" s="11"/>
      <c r="C205" s="12">
        <v>11</v>
      </c>
      <c r="D205" s="12" t="s">
        <v>18</v>
      </c>
      <c r="E205" s="112"/>
      <c r="F205" s="113"/>
      <c r="G205" s="113"/>
      <c r="H205" s="111"/>
      <c r="I205" s="111"/>
    </row>
    <row r="206" spans="1:9" x14ac:dyDescent="0.25">
      <c r="A206" s="11"/>
      <c r="B206" s="11"/>
      <c r="C206" s="12">
        <v>31</v>
      </c>
      <c r="D206" s="12" t="s">
        <v>44</v>
      </c>
      <c r="E206" s="112"/>
      <c r="F206" s="113"/>
      <c r="G206" s="113"/>
      <c r="H206" s="111"/>
      <c r="I206" s="111"/>
    </row>
    <row r="207" spans="1:9" ht="25.5" x14ac:dyDescent="0.25">
      <c r="A207" s="11"/>
      <c r="B207" s="11"/>
      <c r="C207" s="12">
        <v>43</v>
      </c>
      <c r="D207" s="17" t="s">
        <v>59</v>
      </c>
      <c r="E207" s="112"/>
      <c r="F207" s="113"/>
      <c r="G207" s="113"/>
      <c r="H207" s="111"/>
      <c r="I207" s="111"/>
    </row>
    <row r="208" spans="1:9" x14ac:dyDescent="0.25">
      <c r="A208" s="11"/>
      <c r="B208" s="11"/>
      <c r="C208" s="12">
        <v>44</v>
      </c>
      <c r="D208" s="12" t="s">
        <v>67</v>
      </c>
      <c r="E208" s="112">
        <v>339.78</v>
      </c>
      <c r="F208" s="112">
        <v>650</v>
      </c>
      <c r="G208" s="112">
        <v>430.68</v>
      </c>
      <c r="H208" s="111">
        <f t="shared" ref="H208:H220" si="19">(G208/E208)*100</f>
        <v>126.75260462652305</v>
      </c>
      <c r="I208" s="111">
        <f t="shared" si="18"/>
        <v>66.258461538461546</v>
      </c>
    </row>
    <row r="209" spans="1:9" x14ac:dyDescent="0.25">
      <c r="A209" s="11"/>
      <c r="B209" s="11"/>
      <c r="C209" s="12">
        <v>51</v>
      </c>
      <c r="D209" s="12" t="s">
        <v>62</v>
      </c>
      <c r="E209" s="112"/>
      <c r="F209" s="113"/>
      <c r="G209" s="113"/>
      <c r="H209" s="111"/>
      <c r="I209" s="111"/>
    </row>
    <row r="210" spans="1:9" x14ac:dyDescent="0.25">
      <c r="A210" s="11"/>
      <c r="B210" s="11"/>
      <c r="C210" s="12">
        <v>52</v>
      </c>
      <c r="D210" s="12" t="s">
        <v>58</v>
      </c>
      <c r="E210" s="112">
        <v>0</v>
      </c>
      <c r="F210" s="112"/>
      <c r="G210" s="112"/>
      <c r="H210" s="111" t="e">
        <f t="shared" si="19"/>
        <v>#DIV/0!</v>
      </c>
      <c r="I210" s="111"/>
    </row>
    <row r="211" spans="1:9" x14ac:dyDescent="0.25">
      <c r="A211" s="11"/>
      <c r="B211" s="11"/>
      <c r="C211" s="12">
        <v>61</v>
      </c>
      <c r="D211" s="12" t="s">
        <v>63</v>
      </c>
      <c r="E211" s="112"/>
      <c r="F211" s="113">
        <v>5000</v>
      </c>
      <c r="G211" s="113"/>
      <c r="H211" s="111"/>
      <c r="I211" s="111"/>
    </row>
    <row r="212" spans="1:9" x14ac:dyDescent="0.25">
      <c r="A212" s="30"/>
      <c r="B212" s="30">
        <v>3237</v>
      </c>
      <c r="C212" s="90"/>
      <c r="D212" s="91" t="s">
        <v>118</v>
      </c>
      <c r="E212" s="111">
        <f>SUM(E213:E219)</f>
        <v>1299.08</v>
      </c>
      <c r="F212" s="111">
        <f>SUM(F213:F219)</f>
        <v>191</v>
      </c>
      <c r="G212" s="111">
        <f>SUM(G213:G219)</f>
        <v>1433.31</v>
      </c>
      <c r="H212" s="111">
        <f t="shared" si="19"/>
        <v>110.33269698555901</v>
      </c>
      <c r="I212" s="111">
        <f t="shared" ref="I212:I220" si="20">(G212/F212)*100</f>
        <v>750.42408376963351</v>
      </c>
    </row>
    <row r="213" spans="1:9" x14ac:dyDescent="0.25">
      <c r="A213" s="11"/>
      <c r="B213" s="11"/>
      <c r="C213" s="12">
        <v>11</v>
      </c>
      <c r="D213" s="12" t="s">
        <v>18</v>
      </c>
      <c r="E213" s="112"/>
      <c r="F213" s="113"/>
      <c r="G213" s="113"/>
      <c r="H213" s="111"/>
      <c r="I213" s="111"/>
    </row>
    <row r="214" spans="1:9" x14ac:dyDescent="0.25">
      <c r="A214" s="11"/>
      <c r="B214" s="11"/>
      <c r="C214" s="12">
        <v>31</v>
      </c>
      <c r="D214" s="12" t="s">
        <v>44</v>
      </c>
      <c r="E214" s="112"/>
      <c r="F214" s="113"/>
      <c r="G214" s="113"/>
      <c r="H214" s="111"/>
      <c r="I214" s="111"/>
    </row>
    <row r="215" spans="1:9" ht="25.5" x14ac:dyDescent="0.25">
      <c r="A215" s="11"/>
      <c r="B215" s="11"/>
      <c r="C215" s="12">
        <v>43</v>
      </c>
      <c r="D215" s="17" t="s">
        <v>59</v>
      </c>
      <c r="E215" s="112"/>
      <c r="F215" s="113"/>
      <c r="G215" s="113"/>
      <c r="H215" s="111"/>
      <c r="I215" s="111"/>
    </row>
    <row r="216" spans="1:9" x14ac:dyDescent="0.25">
      <c r="A216" s="11"/>
      <c r="B216" s="11"/>
      <c r="C216" s="12">
        <v>44</v>
      </c>
      <c r="D216" s="12" t="s">
        <v>67</v>
      </c>
      <c r="E216" s="112">
        <v>1299.08</v>
      </c>
      <c r="F216" s="112">
        <v>191</v>
      </c>
      <c r="G216" s="112">
        <v>1346.45</v>
      </c>
      <c r="H216" s="111">
        <f t="shared" si="19"/>
        <v>103.64642670197371</v>
      </c>
      <c r="I216" s="111">
        <f t="shared" si="20"/>
        <v>704.9476439790576</v>
      </c>
    </row>
    <row r="217" spans="1:9" x14ac:dyDescent="0.25">
      <c r="A217" s="11"/>
      <c r="B217" s="11"/>
      <c r="C217" s="12">
        <v>51</v>
      </c>
      <c r="D217" s="12" t="s">
        <v>62</v>
      </c>
      <c r="E217" s="112"/>
      <c r="F217" s="113"/>
      <c r="G217" s="113"/>
      <c r="H217" s="111"/>
      <c r="I217" s="111"/>
    </row>
    <row r="218" spans="1:9" x14ac:dyDescent="0.25">
      <c r="A218" s="11"/>
      <c r="B218" s="11"/>
      <c r="C218" s="12">
        <v>52</v>
      </c>
      <c r="D218" s="12" t="s">
        <v>58</v>
      </c>
      <c r="E218" s="112">
        <v>0</v>
      </c>
      <c r="F218" s="112"/>
      <c r="G218" s="112">
        <v>86.86</v>
      </c>
      <c r="H218" s="111" t="e">
        <f t="shared" si="19"/>
        <v>#DIV/0!</v>
      </c>
      <c r="I218" s="111"/>
    </row>
    <row r="219" spans="1:9" x14ac:dyDescent="0.25">
      <c r="A219" s="11"/>
      <c r="B219" s="11"/>
      <c r="C219" s="12">
        <v>61</v>
      </c>
      <c r="D219" s="12" t="s">
        <v>63</v>
      </c>
      <c r="E219" s="112"/>
      <c r="F219" s="113"/>
      <c r="G219" s="113"/>
      <c r="H219" s="111"/>
      <c r="I219" s="111"/>
    </row>
    <row r="220" spans="1:9" x14ac:dyDescent="0.25">
      <c r="A220" s="30"/>
      <c r="B220" s="30">
        <v>3238</v>
      </c>
      <c r="C220" s="90"/>
      <c r="D220" s="91" t="s">
        <v>119</v>
      </c>
      <c r="E220" s="111">
        <f>SUM(E221:E227)</f>
        <v>2222.7600000000002</v>
      </c>
      <c r="F220" s="111">
        <f>SUM(F221:F227)</f>
        <v>1010</v>
      </c>
      <c r="G220" s="111">
        <f>SUM(G221:G227)</f>
        <v>2251.39</v>
      </c>
      <c r="H220" s="111">
        <f t="shared" si="19"/>
        <v>101.28803829473266</v>
      </c>
      <c r="I220" s="111">
        <f t="shared" si="20"/>
        <v>222.909900990099</v>
      </c>
    </row>
    <row r="221" spans="1:9" x14ac:dyDescent="0.25">
      <c r="A221" s="11"/>
      <c r="B221" s="11"/>
      <c r="C221" s="12">
        <v>11</v>
      </c>
      <c r="D221" s="12" t="s">
        <v>18</v>
      </c>
      <c r="E221" s="112"/>
      <c r="F221" s="113"/>
      <c r="G221" s="113"/>
      <c r="H221" s="111"/>
      <c r="I221" s="111"/>
    </row>
    <row r="222" spans="1:9" x14ac:dyDescent="0.25">
      <c r="A222" s="11"/>
      <c r="B222" s="11"/>
      <c r="C222" s="12">
        <v>31</v>
      </c>
      <c r="D222" s="12" t="s">
        <v>44</v>
      </c>
      <c r="E222" s="112"/>
      <c r="F222" s="113"/>
      <c r="G222" s="113"/>
      <c r="H222" s="111"/>
      <c r="I222" s="111"/>
    </row>
    <row r="223" spans="1:9" ht="25.5" x14ac:dyDescent="0.25">
      <c r="A223" s="11"/>
      <c r="B223" s="11"/>
      <c r="C223" s="12">
        <v>43</v>
      </c>
      <c r="D223" s="17" t="s">
        <v>59</v>
      </c>
      <c r="E223" s="112"/>
      <c r="F223" s="113"/>
      <c r="G223" s="113"/>
      <c r="H223" s="111"/>
      <c r="I223" s="111"/>
    </row>
    <row r="224" spans="1:9" x14ac:dyDescent="0.25">
      <c r="A224" s="11"/>
      <c r="B224" s="11"/>
      <c r="C224" s="12">
        <v>44</v>
      </c>
      <c r="D224" s="12" t="s">
        <v>67</v>
      </c>
      <c r="E224" s="112">
        <v>2222.7600000000002</v>
      </c>
      <c r="F224" s="112">
        <v>1010</v>
      </c>
      <c r="G224" s="112">
        <v>2251.39</v>
      </c>
      <c r="H224" s="111">
        <f t="shared" ref="H224:H236" si="21">(G224/E224)*100</f>
        <v>101.28803829473266</v>
      </c>
      <c r="I224" s="111">
        <f>(G224/F224)*100</f>
        <v>222.909900990099</v>
      </c>
    </row>
    <row r="225" spans="1:9" x14ac:dyDescent="0.25">
      <c r="A225" s="11"/>
      <c r="B225" s="11"/>
      <c r="C225" s="12">
        <v>51</v>
      </c>
      <c r="D225" s="12" t="s">
        <v>62</v>
      </c>
      <c r="E225" s="112"/>
      <c r="F225" s="113"/>
      <c r="G225" s="113"/>
      <c r="H225" s="111"/>
      <c r="I225" s="111"/>
    </row>
    <row r="226" spans="1:9" x14ac:dyDescent="0.25">
      <c r="A226" s="11"/>
      <c r="B226" s="11"/>
      <c r="C226" s="12">
        <v>52</v>
      </c>
      <c r="D226" s="12" t="s">
        <v>58</v>
      </c>
      <c r="E226" s="112"/>
      <c r="F226" s="113"/>
      <c r="G226" s="113"/>
      <c r="H226" s="111"/>
      <c r="I226" s="111"/>
    </row>
    <row r="227" spans="1:9" x14ac:dyDescent="0.25">
      <c r="A227" s="11"/>
      <c r="B227" s="11"/>
      <c r="C227" s="12">
        <v>61</v>
      </c>
      <c r="D227" s="12" t="s">
        <v>63</v>
      </c>
      <c r="E227" s="112"/>
      <c r="F227" s="113"/>
      <c r="G227" s="113"/>
      <c r="H227" s="111"/>
      <c r="I227" s="111"/>
    </row>
    <row r="228" spans="1:9" x14ac:dyDescent="0.25">
      <c r="A228" s="30"/>
      <c r="B228" s="30">
        <v>3239</v>
      </c>
      <c r="C228" s="90"/>
      <c r="D228" s="91" t="s">
        <v>120</v>
      </c>
      <c r="E228" s="111">
        <f>SUM(E229:E235)</f>
        <v>6456.51</v>
      </c>
      <c r="F228" s="111">
        <f>SUM(F229:F235)</f>
        <v>7451</v>
      </c>
      <c r="G228" s="111">
        <f>SUM(G229:G235)</f>
        <v>3923.61</v>
      </c>
      <c r="H228" s="111">
        <f t="shared" si="21"/>
        <v>60.769827662312927</v>
      </c>
      <c r="I228" s="111">
        <f t="shared" ref="I228:I236" si="22">(G228/F228)*100</f>
        <v>52.65883773990069</v>
      </c>
    </row>
    <row r="229" spans="1:9" x14ac:dyDescent="0.25">
      <c r="A229" s="11"/>
      <c r="B229" s="11"/>
      <c r="C229" s="12">
        <v>11</v>
      </c>
      <c r="D229" s="12" t="s">
        <v>18</v>
      </c>
      <c r="E229" s="112"/>
      <c r="F229" s="113"/>
      <c r="G229" s="113"/>
      <c r="H229" s="111"/>
      <c r="I229" s="111"/>
    </row>
    <row r="230" spans="1:9" x14ac:dyDescent="0.25">
      <c r="A230" s="11"/>
      <c r="B230" s="11"/>
      <c r="C230" s="12">
        <v>31</v>
      </c>
      <c r="D230" s="12" t="s">
        <v>44</v>
      </c>
      <c r="E230" s="112"/>
      <c r="F230" s="113"/>
      <c r="G230" s="113"/>
      <c r="H230" s="111"/>
      <c r="I230" s="111"/>
    </row>
    <row r="231" spans="1:9" ht="25.5" x14ac:dyDescent="0.25">
      <c r="A231" s="11"/>
      <c r="B231" s="11"/>
      <c r="C231" s="12">
        <v>43</v>
      </c>
      <c r="D231" s="17" t="s">
        <v>59</v>
      </c>
      <c r="E231" s="112"/>
      <c r="F231" s="113"/>
      <c r="G231" s="113"/>
      <c r="H231" s="111"/>
      <c r="I231" s="111"/>
    </row>
    <row r="232" spans="1:9" x14ac:dyDescent="0.25">
      <c r="A232" s="11"/>
      <c r="B232" s="11"/>
      <c r="C232" s="12">
        <v>44</v>
      </c>
      <c r="D232" s="12" t="s">
        <v>67</v>
      </c>
      <c r="E232" s="112">
        <v>6456.51</v>
      </c>
      <c r="F232" s="112">
        <v>7451</v>
      </c>
      <c r="G232" s="112">
        <v>3711.11</v>
      </c>
      <c r="H232" s="111">
        <f t="shared" si="21"/>
        <v>57.47857588697299</v>
      </c>
      <c r="I232" s="111">
        <f t="shared" si="22"/>
        <v>49.806871560864316</v>
      </c>
    </row>
    <row r="233" spans="1:9" x14ac:dyDescent="0.25">
      <c r="A233" s="11"/>
      <c r="B233" s="11"/>
      <c r="C233" s="12">
        <v>51</v>
      </c>
      <c r="D233" s="12" t="s">
        <v>62</v>
      </c>
      <c r="E233" s="112"/>
      <c r="F233" s="113"/>
      <c r="G233" s="113">
        <v>212.5</v>
      </c>
      <c r="H233" s="111"/>
      <c r="I233" s="111"/>
    </row>
    <row r="234" spans="1:9" x14ac:dyDescent="0.25">
      <c r="A234" s="11"/>
      <c r="B234" s="11"/>
      <c r="C234" s="12">
        <v>52</v>
      </c>
      <c r="D234" s="12" t="s">
        <v>58</v>
      </c>
      <c r="E234" s="112"/>
      <c r="F234" s="113"/>
      <c r="G234" s="113"/>
      <c r="H234" s="111"/>
      <c r="I234" s="111"/>
    </row>
    <row r="235" spans="1:9" x14ac:dyDescent="0.25">
      <c r="A235" s="11"/>
      <c r="B235" s="11"/>
      <c r="C235" s="12">
        <v>61</v>
      </c>
      <c r="D235" s="12" t="s">
        <v>63</v>
      </c>
      <c r="E235" s="112"/>
      <c r="F235" s="113"/>
      <c r="G235" s="113"/>
      <c r="H235" s="111"/>
      <c r="I235" s="111"/>
    </row>
    <row r="236" spans="1:9" x14ac:dyDescent="0.25">
      <c r="A236" s="30"/>
      <c r="B236" s="30">
        <v>3294</v>
      </c>
      <c r="C236" s="90"/>
      <c r="D236" s="91" t="s">
        <v>121</v>
      </c>
      <c r="E236" s="111">
        <f>SUM(E237:E243)</f>
        <v>196.36</v>
      </c>
      <c r="F236" s="111">
        <f>SUM(F237:F243)</f>
        <v>200</v>
      </c>
      <c r="G236" s="111">
        <f>SUM(G237:G243)</f>
        <v>228.09</v>
      </c>
      <c r="H236" s="111">
        <f t="shared" si="21"/>
        <v>116.15909553880628</v>
      </c>
      <c r="I236" s="111">
        <f t="shared" si="22"/>
        <v>114.045</v>
      </c>
    </row>
    <row r="237" spans="1:9" x14ac:dyDescent="0.25">
      <c r="A237" s="11"/>
      <c r="B237" s="11"/>
      <c r="C237" s="12">
        <v>11</v>
      </c>
      <c r="D237" s="12" t="s">
        <v>18</v>
      </c>
      <c r="E237" s="112"/>
      <c r="F237" s="113"/>
      <c r="G237" s="113"/>
      <c r="H237" s="111"/>
      <c r="I237" s="111"/>
    </row>
    <row r="238" spans="1:9" x14ac:dyDescent="0.25">
      <c r="A238" s="11"/>
      <c r="B238" s="11"/>
      <c r="C238" s="12">
        <v>31</v>
      </c>
      <c r="D238" s="12" t="s">
        <v>44</v>
      </c>
      <c r="E238" s="112"/>
      <c r="F238" s="113"/>
      <c r="G238" s="113"/>
      <c r="H238" s="111"/>
      <c r="I238" s="111"/>
    </row>
    <row r="239" spans="1:9" ht="25.5" x14ac:dyDescent="0.25">
      <c r="A239" s="11"/>
      <c r="B239" s="11"/>
      <c r="C239" s="12">
        <v>43</v>
      </c>
      <c r="D239" s="17" t="s">
        <v>59</v>
      </c>
      <c r="E239" s="112"/>
      <c r="F239" s="113"/>
      <c r="G239" s="113">
        <v>25</v>
      </c>
      <c r="H239" s="111"/>
      <c r="I239" s="111"/>
    </row>
    <row r="240" spans="1:9" x14ac:dyDescent="0.25">
      <c r="A240" s="11"/>
      <c r="B240" s="11"/>
      <c r="C240" s="12">
        <v>44</v>
      </c>
      <c r="D240" s="12" t="s">
        <v>67</v>
      </c>
      <c r="E240" s="112">
        <v>196.36</v>
      </c>
      <c r="F240" s="112">
        <v>200</v>
      </c>
      <c r="G240" s="112">
        <v>203.09</v>
      </c>
      <c r="H240" s="111">
        <f>(G240/E240)*100</f>
        <v>103.42737828478306</v>
      </c>
      <c r="I240" s="111">
        <f t="shared" ref="I240:I250" si="23">(G240/F240)*100</f>
        <v>101.545</v>
      </c>
    </row>
    <row r="241" spans="1:9" x14ac:dyDescent="0.25">
      <c r="A241" s="11"/>
      <c r="B241" s="11"/>
      <c r="C241" s="12">
        <v>51</v>
      </c>
      <c r="D241" s="12" t="s">
        <v>62</v>
      </c>
      <c r="E241" s="112"/>
      <c r="F241" s="113"/>
      <c r="G241" s="113"/>
      <c r="H241" s="111"/>
      <c r="I241" s="111"/>
    </row>
    <row r="242" spans="1:9" x14ac:dyDescent="0.25">
      <c r="A242" s="11"/>
      <c r="B242" s="11"/>
      <c r="C242" s="12">
        <v>52</v>
      </c>
      <c r="D242" s="12" t="s">
        <v>58</v>
      </c>
      <c r="E242" s="112"/>
      <c r="F242" s="113"/>
      <c r="G242" s="113"/>
      <c r="H242" s="111"/>
      <c r="I242" s="111"/>
    </row>
    <row r="243" spans="1:9" x14ac:dyDescent="0.25">
      <c r="A243" s="11"/>
      <c r="B243" s="11"/>
      <c r="C243" s="12">
        <v>61</v>
      </c>
      <c r="D243" s="12" t="s">
        <v>63</v>
      </c>
      <c r="E243" s="112"/>
      <c r="F243" s="113"/>
      <c r="G243" s="113"/>
      <c r="H243" s="111"/>
      <c r="I243" s="111"/>
    </row>
    <row r="244" spans="1:9" x14ac:dyDescent="0.25">
      <c r="A244" s="30"/>
      <c r="B244" s="30">
        <v>3295</v>
      </c>
      <c r="C244" s="90"/>
      <c r="D244" s="91" t="s">
        <v>122</v>
      </c>
      <c r="E244" s="111">
        <f>SUM(E245:E251)</f>
        <v>2800</v>
      </c>
      <c r="F244" s="111">
        <f>SUM(F245:F251)</f>
        <v>3304</v>
      </c>
      <c r="G244" s="111">
        <f>SUM(G245:G251)</f>
        <v>4286.88</v>
      </c>
      <c r="H244" s="111">
        <f t="shared" ref="H244:H252" si="24">(G244/E244)*100</f>
        <v>153.10285714285715</v>
      </c>
      <c r="I244" s="111">
        <f t="shared" si="23"/>
        <v>129.74818401937048</v>
      </c>
    </row>
    <row r="245" spans="1:9" x14ac:dyDescent="0.25">
      <c r="A245" s="11"/>
      <c r="B245" s="11"/>
      <c r="C245" s="12">
        <v>11</v>
      </c>
      <c r="D245" s="12" t="s">
        <v>18</v>
      </c>
      <c r="E245" s="112"/>
      <c r="F245" s="113"/>
      <c r="G245" s="113"/>
      <c r="H245" s="111"/>
      <c r="I245" s="111"/>
    </row>
    <row r="246" spans="1:9" x14ac:dyDescent="0.25">
      <c r="A246" s="11"/>
      <c r="B246" s="11"/>
      <c r="C246" s="12">
        <v>31</v>
      </c>
      <c r="D246" s="12" t="s">
        <v>44</v>
      </c>
      <c r="E246" s="112"/>
      <c r="F246" s="113"/>
      <c r="G246" s="113"/>
      <c r="H246" s="111"/>
      <c r="I246" s="111"/>
    </row>
    <row r="247" spans="1:9" ht="25.5" x14ac:dyDescent="0.25">
      <c r="A247" s="11"/>
      <c r="B247" s="11"/>
      <c r="C247" s="12">
        <v>43</v>
      </c>
      <c r="D247" s="17" t="s">
        <v>59</v>
      </c>
      <c r="E247" s="112"/>
      <c r="F247" s="113"/>
      <c r="G247" s="113"/>
      <c r="H247" s="111"/>
      <c r="I247" s="111"/>
    </row>
    <row r="248" spans="1:9" x14ac:dyDescent="0.25">
      <c r="A248" s="11"/>
      <c r="B248" s="11"/>
      <c r="C248" s="12">
        <v>44</v>
      </c>
      <c r="D248" s="12" t="s">
        <v>67</v>
      </c>
      <c r="E248" s="112"/>
      <c r="F248" s="113">
        <v>504</v>
      </c>
      <c r="G248" s="113">
        <v>254.88</v>
      </c>
      <c r="H248" s="111"/>
      <c r="I248" s="111"/>
    </row>
    <row r="249" spans="1:9" x14ac:dyDescent="0.25">
      <c r="A249" s="11"/>
      <c r="B249" s="11"/>
      <c r="C249" s="12">
        <v>51</v>
      </c>
      <c r="D249" s="12" t="s">
        <v>62</v>
      </c>
      <c r="E249" s="112"/>
      <c r="F249" s="113"/>
      <c r="G249" s="113"/>
      <c r="H249" s="111"/>
      <c r="I249" s="111"/>
    </row>
    <row r="250" spans="1:9" x14ac:dyDescent="0.25">
      <c r="A250" s="11"/>
      <c r="B250" s="11"/>
      <c r="C250" s="12">
        <v>52</v>
      </c>
      <c r="D250" s="12" t="s">
        <v>58</v>
      </c>
      <c r="E250" s="112">
        <v>2800</v>
      </c>
      <c r="F250" s="112">
        <v>2800</v>
      </c>
      <c r="G250" s="112">
        <v>4032</v>
      </c>
      <c r="H250" s="111">
        <f t="shared" si="24"/>
        <v>144</v>
      </c>
      <c r="I250" s="111">
        <f t="shared" si="23"/>
        <v>144</v>
      </c>
    </row>
    <row r="251" spans="1:9" x14ac:dyDescent="0.25">
      <c r="A251" s="11"/>
      <c r="B251" s="11"/>
      <c r="C251" s="12">
        <v>61</v>
      </c>
      <c r="D251" s="12" t="s">
        <v>63</v>
      </c>
      <c r="E251" s="112"/>
      <c r="F251" s="113"/>
      <c r="G251" s="113"/>
      <c r="H251" s="111"/>
      <c r="I251" s="111"/>
    </row>
    <row r="252" spans="1:9" ht="25.5" x14ac:dyDescent="0.25">
      <c r="A252" s="30"/>
      <c r="B252" s="30">
        <v>3296</v>
      </c>
      <c r="C252" s="90"/>
      <c r="D252" s="91" t="s">
        <v>145</v>
      </c>
      <c r="E252" s="111">
        <f>SUM(E253:E259)</f>
        <v>0</v>
      </c>
      <c r="F252" s="111">
        <f>SUM(F253:F259)</f>
        <v>0</v>
      </c>
      <c r="G252" s="111">
        <f>SUM(G253:G259)</f>
        <v>0</v>
      </c>
      <c r="H252" s="111" t="e">
        <f t="shared" si="24"/>
        <v>#DIV/0!</v>
      </c>
      <c r="I252" s="111"/>
    </row>
    <row r="253" spans="1:9" x14ac:dyDescent="0.25">
      <c r="A253" s="11"/>
      <c r="B253" s="11"/>
      <c r="C253" s="12">
        <v>11</v>
      </c>
      <c r="D253" s="12" t="s">
        <v>18</v>
      </c>
      <c r="E253" s="112"/>
      <c r="F253" s="113"/>
      <c r="G253" s="113"/>
      <c r="H253" s="111"/>
      <c r="I253" s="111"/>
    </row>
    <row r="254" spans="1:9" x14ac:dyDescent="0.25">
      <c r="A254" s="11"/>
      <c r="B254" s="11"/>
      <c r="C254" s="12">
        <v>31</v>
      </c>
      <c r="D254" s="12" t="s">
        <v>44</v>
      </c>
      <c r="E254" s="112"/>
      <c r="F254" s="113"/>
      <c r="G254" s="113"/>
      <c r="H254" s="111"/>
      <c r="I254" s="111"/>
    </row>
    <row r="255" spans="1:9" ht="25.5" x14ac:dyDescent="0.25">
      <c r="A255" s="11"/>
      <c r="B255" s="11"/>
      <c r="C255" s="12">
        <v>43</v>
      </c>
      <c r="D255" s="17" t="s">
        <v>59</v>
      </c>
      <c r="E255" s="112"/>
      <c r="F255" s="113"/>
      <c r="G255" s="113"/>
      <c r="H255" s="111"/>
      <c r="I255" s="111"/>
    </row>
    <row r="256" spans="1:9" x14ac:dyDescent="0.25">
      <c r="A256" s="11"/>
      <c r="B256" s="11"/>
      <c r="C256" s="12">
        <v>44</v>
      </c>
      <c r="D256" s="12" t="s">
        <v>67</v>
      </c>
      <c r="E256" s="112"/>
      <c r="F256" s="113"/>
      <c r="G256" s="113"/>
      <c r="H256" s="111"/>
      <c r="I256" s="111"/>
    </row>
    <row r="257" spans="1:9" x14ac:dyDescent="0.25">
      <c r="A257" s="11"/>
      <c r="B257" s="11"/>
      <c r="C257" s="12">
        <v>51</v>
      </c>
      <c r="D257" s="12" t="s">
        <v>62</v>
      </c>
      <c r="E257" s="112"/>
      <c r="F257" s="113"/>
      <c r="G257" s="113"/>
      <c r="H257" s="111"/>
      <c r="I257" s="111"/>
    </row>
    <row r="258" spans="1:9" x14ac:dyDescent="0.25">
      <c r="A258" s="11"/>
      <c r="B258" s="11"/>
      <c r="C258" s="12">
        <v>52</v>
      </c>
      <c r="D258" s="12" t="s">
        <v>58</v>
      </c>
      <c r="E258" s="112">
        <v>0</v>
      </c>
      <c r="F258" s="112">
        <f>'POSEBNI DIO'!F22</f>
        <v>0</v>
      </c>
      <c r="G258" s="112">
        <f>'POSEBNI DIO'!G22</f>
        <v>0</v>
      </c>
      <c r="H258" s="111" t="e">
        <f t="shared" ref="H258:H276" si="25">(G258/E258)*100</f>
        <v>#DIV/0!</v>
      </c>
      <c r="I258" s="111"/>
    </row>
    <row r="259" spans="1:9" x14ac:dyDescent="0.25">
      <c r="A259" s="11"/>
      <c r="B259" s="11"/>
      <c r="C259" s="12">
        <v>61</v>
      </c>
      <c r="D259" s="12" t="s">
        <v>63</v>
      </c>
      <c r="E259" s="112"/>
      <c r="F259" s="113"/>
      <c r="G259" s="113"/>
      <c r="H259" s="111"/>
      <c r="I259" s="111"/>
    </row>
    <row r="260" spans="1:9" ht="25.5" x14ac:dyDescent="0.25">
      <c r="A260" s="30"/>
      <c r="B260" s="30">
        <v>3299</v>
      </c>
      <c r="C260" s="90"/>
      <c r="D260" s="91" t="s">
        <v>123</v>
      </c>
      <c r="E260" s="111">
        <f>SUM(E261:E267)</f>
        <v>44735.490000000005</v>
      </c>
      <c r="F260" s="111">
        <f>SUM(F261:F267)</f>
        <v>50500</v>
      </c>
      <c r="G260" s="111">
        <f>SUM(G261:G267)</f>
        <v>46278.979999999996</v>
      </c>
      <c r="H260" s="111">
        <f t="shared" si="25"/>
        <v>103.45025839663317</v>
      </c>
      <c r="I260" s="111">
        <f t="shared" ref="I260:I263" si="26">(G260/F260)*100</f>
        <v>91.641544554455436</v>
      </c>
    </row>
    <row r="261" spans="1:9" x14ac:dyDescent="0.25">
      <c r="A261" s="11"/>
      <c r="B261" s="11"/>
      <c r="C261" s="12">
        <v>11</v>
      </c>
      <c r="D261" s="12" t="s">
        <v>18</v>
      </c>
      <c r="E261" s="112"/>
      <c r="F261" s="113"/>
      <c r="G261" s="113"/>
      <c r="H261" s="111"/>
      <c r="I261" s="111"/>
    </row>
    <row r="262" spans="1:9" x14ac:dyDescent="0.25">
      <c r="A262" s="11"/>
      <c r="B262" s="11"/>
      <c r="C262" s="12">
        <v>31</v>
      </c>
      <c r="D262" s="12" t="s">
        <v>44</v>
      </c>
      <c r="E262" s="112">
        <v>70.84</v>
      </c>
      <c r="F262" s="113"/>
      <c r="G262" s="113">
        <v>111.59</v>
      </c>
      <c r="H262" s="111"/>
      <c r="I262" s="111"/>
    </row>
    <row r="263" spans="1:9" ht="25.5" x14ac:dyDescent="0.25">
      <c r="A263" s="11"/>
      <c r="B263" s="11"/>
      <c r="C263" s="12">
        <v>43</v>
      </c>
      <c r="D263" s="17" t="s">
        <v>59</v>
      </c>
      <c r="E263" s="112">
        <v>12232.06</v>
      </c>
      <c r="F263" s="112">
        <v>13000</v>
      </c>
      <c r="G263" s="112">
        <v>9619.2199999999993</v>
      </c>
      <c r="H263" s="111">
        <f t="shared" si="25"/>
        <v>78.639411513677999</v>
      </c>
      <c r="I263" s="111">
        <f t="shared" si="26"/>
        <v>73.994</v>
      </c>
    </row>
    <row r="264" spans="1:9" x14ac:dyDescent="0.25">
      <c r="A264" s="11"/>
      <c r="B264" s="11"/>
      <c r="C264" s="12">
        <v>44</v>
      </c>
      <c r="D264" s="12" t="s">
        <v>67</v>
      </c>
      <c r="E264" s="112">
        <v>1764.08</v>
      </c>
      <c r="F264" s="112">
        <v>500</v>
      </c>
      <c r="G264" s="112">
        <v>4503.1400000000003</v>
      </c>
      <c r="H264" s="111">
        <f t="shared" si="25"/>
        <v>255.26846855017914</v>
      </c>
      <c r="I264" s="111">
        <f>(G264/F264)*100</f>
        <v>900.62800000000004</v>
      </c>
    </row>
    <row r="265" spans="1:9" x14ac:dyDescent="0.25">
      <c r="A265" s="11"/>
      <c r="B265" s="11"/>
      <c r="C265" s="12">
        <v>51</v>
      </c>
      <c r="D265" s="12" t="s">
        <v>62</v>
      </c>
      <c r="E265" s="112">
        <v>24628.15</v>
      </c>
      <c r="F265" s="112">
        <v>37000</v>
      </c>
      <c r="G265" s="112">
        <v>29615.53</v>
      </c>
      <c r="H265" s="111">
        <f t="shared" si="25"/>
        <v>120.25072934832701</v>
      </c>
      <c r="I265" s="111">
        <f t="shared" ref="I265:I283" si="27">(G265/F265)*100</f>
        <v>80.041972972972971</v>
      </c>
    </row>
    <row r="266" spans="1:9" x14ac:dyDescent="0.25">
      <c r="A266" s="11"/>
      <c r="B266" s="11"/>
      <c r="C266" s="12">
        <v>52</v>
      </c>
      <c r="D266" s="12" t="s">
        <v>58</v>
      </c>
      <c r="E266" s="112">
        <v>3691.71</v>
      </c>
      <c r="F266" s="112"/>
      <c r="G266" s="112">
        <v>2429.5</v>
      </c>
      <c r="H266" s="111">
        <f t="shared" si="25"/>
        <v>65.809611264156715</v>
      </c>
      <c r="I266" s="111"/>
    </row>
    <row r="267" spans="1:9" x14ac:dyDescent="0.25">
      <c r="A267" s="11"/>
      <c r="B267" s="11"/>
      <c r="C267" s="12">
        <v>61</v>
      </c>
      <c r="D267" s="12" t="s">
        <v>63</v>
      </c>
      <c r="E267" s="112">
        <v>2348.65</v>
      </c>
      <c r="F267" s="113"/>
      <c r="G267" s="113"/>
      <c r="H267" s="111">
        <f t="shared" si="25"/>
        <v>0</v>
      </c>
      <c r="I267" s="111" t="e">
        <f t="shared" si="27"/>
        <v>#DIV/0!</v>
      </c>
    </row>
    <row r="268" spans="1:9" x14ac:dyDescent="0.25">
      <c r="A268" s="30"/>
      <c r="B268" s="30">
        <v>3431</v>
      </c>
      <c r="C268" s="90"/>
      <c r="D268" s="30" t="s">
        <v>124</v>
      </c>
      <c r="E268" s="111">
        <f>SUM(E269:E271)</f>
        <v>1188.1200000000001</v>
      </c>
      <c r="F268" s="111">
        <f>SUM(F269:F271)</f>
        <v>1025</v>
      </c>
      <c r="G268" s="111">
        <f>SUM(G269:G271)</f>
        <v>1296.8000000000002</v>
      </c>
      <c r="H268" s="111">
        <f t="shared" si="25"/>
        <v>109.14722418610916</v>
      </c>
      <c r="I268" s="111">
        <f t="shared" si="27"/>
        <v>126.51707317073173</v>
      </c>
    </row>
    <row r="269" spans="1:9" x14ac:dyDescent="0.25">
      <c r="A269" s="11"/>
      <c r="B269" s="11"/>
      <c r="C269" s="12">
        <v>31</v>
      </c>
      <c r="D269" s="12" t="s">
        <v>44</v>
      </c>
      <c r="E269" s="112">
        <v>8.9</v>
      </c>
      <c r="F269" s="113">
        <v>25</v>
      </c>
      <c r="G269" s="113">
        <v>16.899999999999999</v>
      </c>
      <c r="H269" s="111"/>
      <c r="I269" s="111">
        <f t="shared" si="27"/>
        <v>67.599999999999994</v>
      </c>
    </row>
    <row r="270" spans="1:9" x14ac:dyDescent="0.25">
      <c r="A270" s="11"/>
      <c r="B270" s="11"/>
      <c r="C270" s="12">
        <v>44</v>
      </c>
      <c r="D270" s="12" t="s">
        <v>67</v>
      </c>
      <c r="E270" s="112">
        <v>1179.22</v>
      </c>
      <c r="F270" s="112">
        <v>1000</v>
      </c>
      <c r="G270" s="112">
        <v>1279.9000000000001</v>
      </c>
      <c r="H270" s="111">
        <f t="shared" si="25"/>
        <v>108.53784705144078</v>
      </c>
      <c r="I270" s="111">
        <f t="shared" si="27"/>
        <v>127.99000000000001</v>
      </c>
    </row>
    <row r="271" spans="1:9" x14ac:dyDescent="0.25">
      <c r="A271" s="11"/>
      <c r="B271" s="11"/>
      <c r="C271" s="12">
        <v>52</v>
      </c>
      <c r="D271" s="12" t="s">
        <v>58</v>
      </c>
      <c r="E271" s="112"/>
      <c r="F271" s="113"/>
      <c r="G271" s="113"/>
      <c r="H271" s="111"/>
      <c r="I271" s="111" t="e">
        <f t="shared" si="27"/>
        <v>#DIV/0!</v>
      </c>
    </row>
    <row r="272" spans="1:9" x14ac:dyDescent="0.25">
      <c r="A272" s="30"/>
      <c r="B272" s="30">
        <v>3433</v>
      </c>
      <c r="C272" s="90"/>
      <c r="D272" s="30" t="s">
        <v>146</v>
      </c>
      <c r="E272" s="111">
        <f>SUM(E273:E275)</f>
        <v>0</v>
      </c>
      <c r="F272" s="111">
        <f>SUM(F273:F275)</f>
        <v>0</v>
      </c>
      <c r="G272" s="111">
        <f>SUM(G273:G275)</f>
        <v>1.66</v>
      </c>
      <c r="H272" s="111" t="e">
        <f t="shared" si="25"/>
        <v>#DIV/0!</v>
      </c>
      <c r="I272" s="111" t="e">
        <f t="shared" si="27"/>
        <v>#DIV/0!</v>
      </c>
    </row>
    <row r="273" spans="1:9" x14ac:dyDescent="0.25">
      <c r="A273" s="11"/>
      <c r="B273" s="11"/>
      <c r="C273" s="12">
        <v>31</v>
      </c>
      <c r="D273" s="12" t="s">
        <v>44</v>
      </c>
      <c r="E273" s="112"/>
      <c r="F273" s="113"/>
      <c r="G273" s="113"/>
      <c r="H273" s="111"/>
      <c r="I273" s="111"/>
    </row>
    <row r="274" spans="1:9" x14ac:dyDescent="0.25">
      <c r="A274" s="11"/>
      <c r="B274" s="11"/>
      <c r="C274" s="12">
        <v>44</v>
      </c>
      <c r="D274" s="12" t="s">
        <v>67</v>
      </c>
      <c r="E274" s="112">
        <f>'POSEBNI DIO'!E202</f>
        <v>0</v>
      </c>
      <c r="F274" s="113"/>
      <c r="G274" s="113">
        <v>1.66</v>
      </c>
      <c r="H274" s="111"/>
      <c r="I274" s="111" t="e">
        <f t="shared" si="27"/>
        <v>#DIV/0!</v>
      </c>
    </row>
    <row r="275" spans="1:9" x14ac:dyDescent="0.25">
      <c r="A275" s="11"/>
      <c r="B275" s="11"/>
      <c r="C275" s="12">
        <v>52</v>
      </c>
      <c r="D275" s="12" t="s">
        <v>58</v>
      </c>
      <c r="E275" s="112">
        <v>0</v>
      </c>
      <c r="F275" s="112">
        <f>'POSEBNI DIO'!F24</f>
        <v>0</v>
      </c>
      <c r="G275" s="112">
        <f>'POSEBNI DIO'!G24</f>
        <v>0</v>
      </c>
      <c r="H275" s="111" t="e">
        <f t="shared" si="25"/>
        <v>#DIV/0!</v>
      </c>
      <c r="I275" s="111" t="e">
        <f t="shared" si="27"/>
        <v>#DIV/0!</v>
      </c>
    </row>
    <row r="276" spans="1:9" ht="25.5" x14ac:dyDescent="0.25">
      <c r="A276" s="11"/>
      <c r="B276" s="30">
        <v>3434</v>
      </c>
      <c r="C276" s="90"/>
      <c r="D276" s="91" t="s">
        <v>157</v>
      </c>
      <c r="E276" s="114">
        <f>E277</f>
        <v>0</v>
      </c>
      <c r="F276" s="114">
        <f t="shared" ref="F276:G276" si="28">F277</f>
        <v>0</v>
      </c>
      <c r="G276" s="114">
        <f t="shared" si="28"/>
        <v>19.91</v>
      </c>
      <c r="H276" s="111" t="e">
        <f t="shared" si="25"/>
        <v>#DIV/0!</v>
      </c>
      <c r="I276" s="111" t="e">
        <f t="shared" si="27"/>
        <v>#DIV/0!</v>
      </c>
    </row>
    <row r="277" spans="1:9" x14ac:dyDescent="0.25">
      <c r="A277" s="11"/>
      <c r="B277" s="11"/>
      <c r="C277" s="12">
        <v>44</v>
      </c>
      <c r="D277" s="12" t="s">
        <v>67</v>
      </c>
      <c r="E277" s="112"/>
      <c r="F277" s="112"/>
      <c r="G277" s="112">
        <v>19.91</v>
      </c>
      <c r="H277" s="111"/>
      <c r="I277" s="111"/>
    </row>
    <row r="278" spans="1:9" ht="25.5" x14ac:dyDescent="0.25">
      <c r="A278" s="30"/>
      <c r="B278" s="30">
        <v>3722</v>
      </c>
      <c r="C278" s="90"/>
      <c r="D278" s="91" t="s">
        <v>69</v>
      </c>
      <c r="E278" s="111">
        <f>E279</f>
        <v>7676.63</v>
      </c>
      <c r="F278" s="111">
        <f>F279</f>
        <v>10000</v>
      </c>
      <c r="G278" s="111">
        <f>G279</f>
        <v>9703.8799999999992</v>
      </c>
      <c r="H278" s="111">
        <f>(G278/E278)*100</f>
        <v>126.4080722921386</v>
      </c>
      <c r="I278" s="111">
        <f t="shared" si="27"/>
        <v>97.038799999999995</v>
      </c>
    </row>
    <row r="279" spans="1:9" x14ac:dyDescent="0.25">
      <c r="A279" s="11"/>
      <c r="B279" s="11"/>
      <c r="C279" s="12">
        <v>52</v>
      </c>
      <c r="D279" s="12" t="s">
        <v>58</v>
      </c>
      <c r="E279" s="112">
        <v>7676.63</v>
      </c>
      <c r="F279" s="112">
        <v>10000</v>
      </c>
      <c r="G279" s="112">
        <v>9703.8799999999992</v>
      </c>
      <c r="H279" s="111">
        <f t="shared" ref="H279:H298" si="29">(G279/E279)*100</f>
        <v>126.4080722921386</v>
      </c>
      <c r="I279" s="111">
        <f t="shared" si="27"/>
        <v>97.038799999999995</v>
      </c>
    </row>
    <row r="280" spans="1:9" x14ac:dyDescent="0.25">
      <c r="A280" s="11"/>
      <c r="B280" s="30">
        <v>3835</v>
      </c>
      <c r="C280" s="90"/>
      <c r="D280" s="30" t="s">
        <v>158</v>
      </c>
      <c r="E280" s="114">
        <f>E281</f>
        <v>0</v>
      </c>
      <c r="F280" s="114">
        <f t="shared" ref="F280:G280" si="30">F281</f>
        <v>0</v>
      </c>
      <c r="G280" s="114">
        <f t="shared" si="30"/>
        <v>330</v>
      </c>
      <c r="H280" s="111" t="e">
        <f t="shared" si="29"/>
        <v>#DIV/0!</v>
      </c>
      <c r="I280" s="111" t="e">
        <f t="shared" si="27"/>
        <v>#DIV/0!</v>
      </c>
    </row>
    <row r="281" spans="1:9" x14ac:dyDescent="0.25">
      <c r="A281" s="11"/>
      <c r="B281" s="11"/>
      <c r="C281" s="12">
        <v>44</v>
      </c>
      <c r="D281" s="12" t="s">
        <v>67</v>
      </c>
      <c r="E281" s="112"/>
      <c r="F281" s="112"/>
      <c r="G281" s="112">
        <v>330</v>
      </c>
      <c r="H281" s="111" t="e">
        <f t="shared" si="29"/>
        <v>#DIV/0!</v>
      </c>
      <c r="I281" s="111" t="e">
        <f t="shared" si="27"/>
        <v>#DIV/0!</v>
      </c>
    </row>
    <row r="282" spans="1:9" x14ac:dyDescent="0.25">
      <c r="A282" s="11"/>
      <c r="B282" s="30" t="s">
        <v>57</v>
      </c>
      <c r="C282" s="12"/>
      <c r="D282" s="12"/>
      <c r="E282" s="112"/>
      <c r="F282" s="113"/>
      <c r="G282" s="113"/>
      <c r="H282" s="111"/>
      <c r="I282" s="111"/>
    </row>
    <row r="283" spans="1:9" ht="25.5" x14ac:dyDescent="0.25">
      <c r="A283" s="13">
        <v>4</v>
      </c>
      <c r="B283" s="14"/>
      <c r="C283" s="14"/>
      <c r="D283" s="28" t="s">
        <v>24</v>
      </c>
      <c r="E283" s="111">
        <f>E286+E301+E284+E291+E296</f>
        <v>39133.519999999997</v>
      </c>
      <c r="F283" s="111">
        <f>F286+F301+F284+F291+F296</f>
        <v>193800</v>
      </c>
      <c r="G283" s="111">
        <f t="shared" ref="G283" si="31">G286+G301+G284+G291+G296</f>
        <v>34587.730000000003</v>
      </c>
      <c r="H283" s="111">
        <f t="shared" si="29"/>
        <v>88.383896976300633</v>
      </c>
      <c r="I283" s="111">
        <f t="shared" si="27"/>
        <v>17.847125902992779</v>
      </c>
    </row>
    <row r="284" spans="1:9" x14ac:dyDescent="0.25">
      <c r="A284" s="13"/>
      <c r="B284" s="14">
        <v>4212</v>
      </c>
      <c r="C284" s="14"/>
      <c r="D284" s="28" t="s">
        <v>154</v>
      </c>
      <c r="E284" s="114">
        <f>E285</f>
        <v>0</v>
      </c>
      <c r="F284" s="114">
        <f t="shared" ref="F284:G284" si="32">F285</f>
        <v>150000</v>
      </c>
      <c r="G284" s="114">
        <f t="shared" si="32"/>
        <v>0</v>
      </c>
      <c r="H284" s="111" t="e">
        <f t="shared" si="29"/>
        <v>#DIV/0!</v>
      </c>
      <c r="I284" s="111"/>
    </row>
    <row r="285" spans="1:9" x14ac:dyDescent="0.25">
      <c r="A285" s="13"/>
      <c r="B285" s="14"/>
      <c r="C285" s="102">
        <v>51</v>
      </c>
      <c r="D285" s="103" t="s">
        <v>62</v>
      </c>
      <c r="E285" s="112">
        <v>0</v>
      </c>
      <c r="F285" s="112">
        <v>150000</v>
      </c>
      <c r="G285" s="112"/>
      <c r="H285" s="111" t="e">
        <f t="shared" si="29"/>
        <v>#DIV/0!</v>
      </c>
      <c r="I285" s="111"/>
    </row>
    <row r="286" spans="1:9" ht="25.5" x14ac:dyDescent="0.25">
      <c r="A286" s="15"/>
      <c r="B286" s="10">
        <v>4221</v>
      </c>
      <c r="C286" s="15"/>
      <c r="D286" s="28" t="s">
        <v>125</v>
      </c>
      <c r="E286" s="114">
        <f>E287+E288+E290+E289</f>
        <v>6790.8</v>
      </c>
      <c r="F286" s="114">
        <f t="shared" ref="F286:G286" si="33">F287+F288+F290+F289</f>
        <v>9700</v>
      </c>
      <c r="G286" s="114">
        <f t="shared" si="33"/>
        <v>2166.56</v>
      </c>
      <c r="H286" s="111">
        <f t="shared" si="29"/>
        <v>31.904341167461858</v>
      </c>
      <c r="I286" s="111">
        <f t="shared" ref="I286:I290" si="34">(G286/F286)*100</f>
        <v>22.335670103092784</v>
      </c>
    </row>
    <row r="287" spans="1:9" x14ac:dyDescent="0.25">
      <c r="A287" s="15"/>
      <c r="B287" s="15"/>
      <c r="C287" s="12">
        <v>44</v>
      </c>
      <c r="D287" s="12" t="s">
        <v>67</v>
      </c>
      <c r="E287" s="112">
        <v>0</v>
      </c>
      <c r="F287" s="112"/>
      <c r="G287" s="112">
        <v>346.25</v>
      </c>
      <c r="H287" s="111" t="e">
        <f t="shared" si="29"/>
        <v>#DIV/0!</v>
      </c>
      <c r="I287" s="111" t="e">
        <f t="shared" si="34"/>
        <v>#DIV/0!</v>
      </c>
    </row>
    <row r="288" spans="1:9" x14ac:dyDescent="0.25">
      <c r="A288" s="15"/>
      <c r="B288" s="15"/>
      <c r="C288" s="12">
        <v>31</v>
      </c>
      <c r="D288" s="12" t="s">
        <v>44</v>
      </c>
      <c r="E288" s="112">
        <v>0</v>
      </c>
      <c r="F288" s="112"/>
      <c r="G288" s="112">
        <v>110.31</v>
      </c>
      <c r="H288" s="111" t="e">
        <f t="shared" si="29"/>
        <v>#DIV/0!</v>
      </c>
      <c r="I288" s="111" t="e">
        <f t="shared" si="34"/>
        <v>#DIV/0!</v>
      </c>
    </row>
    <row r="289" spans="1:9" x14ac:dyDescent="0.25">
      <c r="A289" s="15"/>
      <c r="B289" s="15"/>
      <c r="C289" s="12">
        <v>52</v>
      </c>
      <c r="D289" s="12" t="s">
        <v>58</v>
      </c>
      <c r="E289" s="112">
        <v>0</v>
      </c>
      <c r="F289" s="113"/>
      <c r="G289" s="113"/>
      <c r="H289" s="111" t="e">
        <f t="shared" si="29"/>
        <v>#DIV/0!</v>
      </c>
      <c r="I289" s="111" t="e">
        <f t="shared" si="34"/>
        <v>#DIV/0!</v>
      </c>
    </row>
    <row r="290" spans="1:9" x14ac:dyDescent="0.25">
      <c r="A290" s="15"/>
      <c r="B290" s="15"/>
      <c r="C290" s="12">
        <v>61</v>
      </c>
      <c r="D290" s="12" t="s">
        <v>63</v>
      </c>
      <c r="E290" s="112">
        <v>6790.8</v>
      </c>
      <c r="F290" s="113">
        <v>9700</v>
      </c>
      <c r="G290" s="113">
        <v>1710</v>
      </c>
      <c r="H290" s="111">
        <f t="shared" si="29"/>
        <v>25.181127407669202</v>
      </c>
      <c r="I290" s="111">
        <f t="shared" si="34"/>
        <v>17.628865979381445</v>
      </c>
    </row>
    <row r="291" spans="1:9" ht="25.5" x14ac:dyDescent="0.25">
      <c r="A291" s="15"/>
      <c r="B291" s="10">
        <v>4226</v>
      </c>
      <c r="C291" s="15"/>
      <c r="D291" s="28" t="s">
        <v>138</v>
      </c>
      <c r="E291" s="114">
        <f>E292+E293+E295+E294</f>
        <v>800</v>
      </c>
      <c r="F291" s="114">
        <f t="shared" ref="F291:G291" si="35">F292+F293+F295+F294</f>
        <v>0</v>
      </c>
      <c r="G291" s="114">
        <f t="shared" si="35"/>
        <v>2359</v>
      </c>
      <c r="H291" s="111">
        <f t="shared" si="29"/>
        <v>294.875</v>
      </c>
      <c r="I291" s="111"/>
    </row>
    <row r="292" spans="1:9" x14ac:dyDescent="0.25">
      <c r="A292" s="15"/>
      <c r="B292" s="15"/>
      <c r="C292" s="12">
        <v>44</v>
      </c>
      <c r="D292" s="12" t="s">
        <v>67</v>
      </c>
      <c r="E292" s="112">
        <v>40</v>
      </c>
      <c r="F292" s="113"/>
      <c r="G292" s="113">
        <v>359</v>
      </c>
      <c r="H292" s="111"/>
      <c r="I292" s="111"/>
    </row>
    <row r="293" spans="1:9" x14ac:dyDescent="0.25">
      <c r="A293" s="15"/>
      <c r="B293" s="15"/>
      <c r="C293" s="12">
        <v>31</v>
      </c>
      <c r="D293" s="12" t="s">
        <v>44</v>
      </c>
      <c r="E293" s="112">
        <v>0</v>
      </c>
      <c r="F293" s="113"/>
      <c r="G293" s="113"/>
      <c r="H293" s="111" t="e">
        <f t="shared" si="29"/>
        <v>#DIV/0!</v>
      </c>
      <c r="I293" s="111"/>
    </row>
    <row r="294" spans="1:9" x14ac:dyDescent="0.25">
      <c r="A294" s="15"/>
      <c r="B294" s="15"/>
      <c r="C294" s="12">
        <v>52</v>
      </c>
      <c r="D294" s="12" t="s">
        <v>58</v>
      </c>
      <c r="E294" s="112"/>
      <c r="F294" s="113"/>
      <c r="G294" s="113"/>
      <c r="H294" s="111"/>
      <c r="I294" s="111"/>
    </row>
    <row r="295" spans="1:9" x14ac:dyDescent="0.25">
      <c r="A295" s="15"/>
      <c r="B295" s="15"/>
      <c r="C295" s="12">
        <v>61</v>
      </c>
      <c r="D295" s="12" t="s">
        <v>63</v>
      </c>
      <c r="E295" s="112">
        <v>760</v>
      </c>
      <c r="F295" s="113"/>
      <c r="G295" s="113">
        <v>2000</v>
      </c>
      <c r="H295" s="111">
        <f t="shared" si="29"/>
        <v>263.15789473684214</v>
      </c>
      <c r="I295" s="111"/>
    </row>
    <row r="296" spans="1:9" ht="25.5" x14ac:dyDescent="0.25">
      <c r="A296" s="15"/>
      <c r="B296" s="10">
        <v>4227</v>
      </c>
      <c r="C296" s="15"/>
      <c r="D296" s="28" t="s">
        <v>139</v>
      </c>
      <c r="E296" s="114">
        <f>E297+E298+E300+E299</f>
        <v>7606.55</v>
      </c>
      <c r="F296" s="114">
        <f t="shared" ref="F296:G296" si="36">F297+F298+F300+F299</f>
        <v>7600</v>
      </c>
      <c r="G296" s="114">
        <f t="shared" si="36"/>
        <v>2664.95</v>
      </c>
      <c r="H296" s="111">
        <f t="shared" si="29"/>
        <v>35.034936995089758</v>
      </c>
      <c r="I296" s="111"/>
    </row>
    <row r="297" spans="1:9" x14ac:dyDescent="0.25">
      <c r="A297" s="15"/>
      <c r="B297" s="15"/>
      <c r="C297" s="12">
        <v>44</v>
      </c>
      <c r="D297" s="12" t="s">
        <v>67</v>
      </c>
      <c r="E297" s="112">
        <v>649.5</v>
      </c>
      <c r="F297" s="113"/>
      <c r="G297" s="113"/>
      <c r="H297" s="111"/>
      <c r="I297" s="111"/>
    </row>
    <row r="298" spans="1:9" x14ac:dyDescent="0.25">
      <c r="A298" s="15"/>
      <c r="B298" s="15"/>
      <c r="C298" s="12">
        <v>31</v>
      </c>
      <c r="D298" s="12" t="s">
        <v>44</v>
      </c>
      <c r="E298" s="112">
        <v>0</v>
      </c>
      <c r="F298" s="113">
        <v>7000</v>
      </c>
      <c r="G298" s="113">
        <v>527.45000000000005</v>
      </c>
      <c r="H298" s="111" t="e">
        <f t="shared" si="29"/>
        <v>#DIV/0!</v>
      </c>
      <c r="I298" s="111"/>
    </row>
    <row r="299" spans="1:9" x14ac:dyDescent="0.25">
      <c r="A299" s="15"/>
      <c r="B299" s="15"/>
      <c r="C299" s="12">
        <v>52</v>
      </c>
      <c r="D299" s="12" t="s">
        <v>58</v>
      </c>
      <c r="E299" s="112">
        <v>6004</v>
      </c>
      <c r="F299" s="113"/>
      <c r="G299" s="113"/>
      <c r="H299" s="111"/>
      <c r="I299" s="111"/>
    </row>
    <row r="300" spans="1:9" x14ac:dyDescent="0.25">
      <c r="A300" s="15"/>
      <c r="B300" s="15"/>
      <c r="C300" s="12">
        <v>61</v>
      </c>
      <c r="D300" s="12" t="s">
        <v>63</v>
      </c>
      <c r="E300" s="112">
        <v>953.05</v>
      </c>
      <c r="F300" s="113">
        <v>600</v>
      </c>
      <c r="G300" s="113">
        <v>2137.5</v>
      </c>
      <c r="H300" s="111">
        <f>(G300/E300)*100</f>
        <v>224.27994333980382</v>
      </c>
      <c r="I300" s="111"/>
    </row>
    <row r="301" spans="1:9" x14ac:dyDescent="0.25">
      <c r="A301" s="58"/>
      <c r="B301" s="62">
        <v>4241</v>
      </c>
      <c r="C301" s="58"/>
      <c r="D301" s="92" t="s">
        <v>126</v>
      </c>
      <c r="E301" s="121">
        <f>SUM(E302:E305)</f>
        <v>23936.17</v>
      </c>
      <c r="F301" s="121">
        <f>SUM(F302:F305)</f>
        <v>26500</v>
      </c>
      <c r="G301" s="121">
        <f>SUM(G302:G305)</f>
        <v>27397.22</v>
      </c>
      <c r="H301" s="111">
        <f t="shared" ref="H301:H305" si="37">(G301/E301)*100</f>
        <v>114.45949790630665</v>
      </c>
      <c r="I301" s="111">
        <f t="shared" ref="I301:I305" si="38">(G301/F301)*100</f>
        <v>103.38573584905662</v>
      </c>
    </row>
    <row r="302" spans="1:9" x14ac:dyDescent="0.25">
      <c r="A302" s="58"/>
      <c r="B302" s="59"/>
      <c r="C302" s="104">
        <v>31</v>
      </c>
      <c r="D302" s="60" t="s">
        <v>44</v>
      </c>
      <c r="E302" s="122"/>
      <c r="F302" s="122"/>
      <c r="G302" s="122"/>
      <c r="H302" s="111"/>
      <c r="I302" s="111"/>
    </row>
    <row r="303" spans="1:9" x14ac:dyDescent="0.25">
      <c r="A303" s="57"/>
      <c r="B303" s="57"/>
      <c r="C303" s="105">
        <v>44</v>
      </c>
      <c r="D303" s="61" t="s">
        <v>67</v>
      </c>
      <c r="E303" s="115">
        <v>22.69</v>
      </c>
      <c r="F303" s="115"/>
      <c r="G303" s="115">
        <v>309.5</v>
      </c>
      <c r="H303" s="111">
        <f t="shared" si="37"/>
        <v>1364.0370207139708</v>
      </c>
      <c r="I303" s="111"/>
    </row>
    <row r="304" spans="1:9" x14ac:dyDescent="0.25">
      <c r="A304" s="57"/>
      <c r="B304" s="57"/>
      <c r="C304" s="105">
        <v>52</v>
      </c>
      <c r="D304" s="61" t="s">
        <v>58</v>
      </c>
      <c r="E304" s="115">
        <v>23355.02</v>
      </c>
      <c r="F304" s="115">
        <v>26500</v>
      </c>
      <c r="G304" s="115">
        <v>27087.72</v>
      </c>
      <c r="H304" s="111">
        <f t="shared" si="37"/>
        <v>115.98243118610046</v>
      </c>
      <c r="I304" s="111">
        <f t="shared" si="38"/>
        <v>102.21781132075472</v>
      </c>
    </row>
    <row r="305" spans="1:9" x14ac:dyDescent="0.25">
      <c r="A305" s="57"/>
      <c r="B305" s="57"/>
      <c r="C305" s="105">
        <v>61</v>
      </c>
      <c r="D305" s="61" t="s">
        <v>63</v>
      </c>
      <c r="E305" s="115">
        <v>558.46</v>
      </c>
      <c r="F305" s="115"/>
      <c r="G305" s="115"/>
      <c r="H305" s="111">
        <f t="shared" si="37"/>
        <v>0</v>
      </c>
      <c r="I305" s="111" t="e">
        <f t="shared" si="38"/>
        <v>#DIV/0!</v>
      </c>
    </row>
    <row r="307" spans="1:9" x14ac:dyDescent="0.25">
      <c r="H307" s="81"/>
      <c r="I307" s="81"/>
    </row>
    <row r="308" spans="1:9" x14ac:dyDescent="0.25">
      <c r="E308" s="81"/>
    </row>
    <row r="309" spans="1:9" x14ac:dyDescent="0.25">
      <c r="E309" s="81"/>
    </row>
    <row r="310" spans="1:9" x14ac:dyDescent="0.25">
      <c r="E310" s="81"/>
      <c r="G310" s="81"/>
    </row>
    <row r="311" spans="1:9" x14ac:dyDescent="0.25">
      <c r="E311" s="81"/>
      <c r="G311" s="81"/>
    </row>
    <row r="312" spans="1:9" x14ac:dyDescent="0.25">
      <c r="E312" s="81"/>
    </row>
    <row r="313" spans="1:9" x14ac:dyDescent="0.25">
      <c r="E313" s="81"/>
    </row>
    <row r="314" spans="1:9" x14ac:dyDescent="0.25">
      <c r="E314" s="81"/>
    </row>
    <row r="315" spans="1:9" x14ac:dyDescent="0.25">
      <c r="E315" s="81"/>
    </row>
    <row r="316" spans="1:9" x14ac:dyDescent="0.25">
      <c r="E316" s="81"/>
    </row>
  </sheetData>
  <mergeCells count="5">
    <mergeCell ref="A7:I7"/>
    <mergeCell ref="A50:I50"/>
    <mergeCell ref="A1:I1"/>
    <mergeCell ref="A3:I3"/>
    <mergeCell ref="A5:I5"/>
  </mergeCells>
  <pageMargins left="0.7" right="0.7" top="0.75" bottom="0.75" header="0.3" footer="0.3"/>
  <pageSetup paperSize="9"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sqref="A1:I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9" ht="42" customHeight="1" x14ac:dyDescent="0.25">
      <c r="A1" s="145" t="s">
        <v>153</v>
      </c>
      <c r="B1" s="145"/>
      <c r="C1" s="145"/>
      <c r="D1" s="145"/>
      <c r="E1" s="145"/>
      <c r="F1" s="145"/>
      <c r="G1" s="145"/>
      <c r="H1" s="145"/>
      <c r="I1" s="145"/>
    </row>
    <row r="2" spans="1:9" ht="18" customHeight="1" x14ac:dyDescent="0.25">
      <c r="A2" s="3"/>
      <c r="B2" s="3"/>
      <c r="C2" s="3"/>
      <c r="D2" s="3"/>
      <c r="E2" s="3"/>
      <c r="F2" s="3"/>
    </row>
    <row r="3" spans="1:9" ht="15.75" x14ac:dyDescent="0.25">
      <c r="A3" s="145" t="s">
        <v>37</v>
      </c>
      <c r="B3" s="145"/>
      <c r="C3" s="145"/>
      <c r="D3" s="145"/>
      <c r="E3" s="146"/>
      <c r="F3" s="146"/>
    </row>
    <row r="4" spans="1:9" ht="18" x14ac:dyDescent="0.25">
      <c r="A4" s="3"/>
      <c r="B4" s="3"/>
      <c r="C4" s="3"/>
      <c r="D4" s="3"/>
      <c r="E4" s="4"/>
      <c r="F4" s="4"/>
    </row>
    <row r="5" spans="1:9" ht="18" customHeight="1" x14ac:dyDescent="0.25">
      <c r="A5" s="145" t="s">
        <v>13</v>
      </c>
      <c r="B5" s="147"/>
      <c r="C5" s="147"/>
      <c r="D5" s="147"/>
      <c r="E5" s="147"/>
      <c r="F5" s="147"/>
    </row>
    <row r="6" spans="1:9" ht="18" x14ac:dyDescent="0.25">
      <c r="A6" s="3"/>
      <c r="B6" s="3"/>
      <c r="C6" s="3"/>
      <c r="D6" s="3"/>
      <c r="E6" s="4"/>
      <c r="F6" s="4"/>
    </row>
    <row r="7" spans="1:9" ht="15.75" x14ac:dyDescent="0.25">
      <c r="A7" s="145" t="s">
        <v>25</v>
      </c>
      <c r="B7" s="166"/>
      <c r="C7" s="166"/>
      <c r="D7" s="166"/>
      <c r="E7" s="166"/>
      <c r="F7" s="166"/>
    </row>
    <row r="8" spans="1:9" ht="18" x14ac:dyDescent="0.25">
      <c r="A8" s="3"/>
      <c r="B8" s="3"/>
      <c r="C8" s="3"/>
      <c r="D8" s="3"/>
      <c r="E8" s="4"/>
      <c r="F8" s="4"/>
    </row>
    <row r="9" spans="1:9" x14ac:dyDescent="0.25">
      <c r="A9" s="23" t="s">
        <v>26</v>
      </c>
      <c r="B9" s="117" t="s">
        <v>133</v>
      </c>
      <c r="C9" s="23" t="s">
        <v>151</v>
      </c>
      <c r="D9" s="23" t="s">
        <v>152</v>
      </c>
      <c r="E9" s="23" t="s">
        <v>134</v>
      </c>
      <c r="F9" s="23" t="s">
        <v>135</v>
      </c>
    </row>
    <row r="10" spans="1:9" ht="15.75" customHeight="1" x14ac:dyDescent="0.25">
      <c r="A10" s="10" t="s">
        <v>27</v>
      </c>
      <c r="B10" s="50">
        <f t="shared" ref="B10:D10" si="0">B16</f>
        <v>1329472.02</v>
      </c>
      <c r="C10" s="50">
        <f t="shared" si="0"/>
        <v>1955821</v>
      </c>
      <c r="D10" s="50">
        <f t="shared" si="0"/>
        <v>1669798.31</v>
      </c>
      <c r="E10" s="50">
        <f>(D10/B10)*100</f>
        <v>125.59860492588631</v>
      </c>
      <c r="F10" s="50">
        <f>(D10/C10)*100</f>
        <v>85.375824781511184</v>
      </c>
    </row>
    <row r="11" spans="1:9" ht="15.75" customHeight="1" x14ac:dyDescent="0.25">
      <c r="A11" s="10" t="s">
        <v>28</v>
      </c>
      <c r="B11" s="7"/>
      <c r="C11" s="8"/>
      <c r="D11" s="8"/>
      <c r="E11" s="50"/>
      <c r="F11" s="50"/>
    </row>
    <row r="12" spans="1:9" ht="25.5" x14ac:dyDescent="0.25">
      <c r="A12" s="17" t="s">
        <v>29</v>
      </c>
      <c r="B12" s="7"/>
      <c r="C12" s="8"/>
      <c r="D12" s="8"/>
      <c r="E12" s="50"/>
      <c r="F12" s="50"/>
    </row>
    <row r="13" spans="1:9" x14ac:dyDescent="0.25">
      <c r="A13" s="16" t="s">
        <v>30</v>
      </c>
      <c r="B13" s="7"/>
      <c r="C13" s="8"/>
      <c r="D13" s="8"/>
      <c r="E13" s="50"/>
      <c r="F13" s="50"/>
    </row>
    <row r="14" spans="1:9" x14ac:dyDescent="0.25">
      <c r="A14" s="10" t="s">
        <v>31</v>
      </c>
      <c r="B14" s="7"/>
      <c r="C14" s="8"/>
      <c r="D14" s="8"/>
      <c r="E14" s="50"/>
      <c r="F14" s="50"/>
    </row>
    <row r="15" spans="1:9" ht="25.5" x14ac:dyDescent="0.25">
      <c r="A15" s="18" t="s">
        <v>32</v>
      </c>
      <c r="B15" s="7"/>
      <c r="C15" s="8"/>
      <c r="D15" s="8"/>
      <c r="E15" s="50"/>
      <c r="F15" s="50"/>
    </row>
    <row r="16" spans="1:9" x14ac:dyDescent="0.25">
      <c r="A16" s="10" t="s">
        <v>70</v>
      </c>
      <c r="B16" s="50">
        <f t="shared" ref="B16:D16" si="1">B17</f>
        <v>1329472.02</v>
      </c>
      <c r="C16" s="50">
        <f t="shared" si="1"/>
        <v>1955821</v>
      </c>
      <c r="D16" s="50">
        <f t="shared" si="1"/>
        <v>1669798.31</v>
      </c>
      <c r="E16" s="50">
        <f t="shared" ref="E16:E17" si="2">(D16/B16)*100</f>
        <v>125.59860492588631</v>
      </c>
      <c r="F16" s="50">
        <f t="shared" ref="F16:F17" si="3">(D16/C16)*100</f>
        <v>85.375824781511184</v>
      </c>
    </row>
    <row r="17" spans="1:6" x14ac:dyDescent="0.25">
      <c r="A17" s="18" t="s">
        <v>71</v>
      </c>
      <c r="B17" s="7">
        <v>1329472.02</v>
      </c>
      <c r="C17" s="8">
        <v>1955821</v>
      </c>
      <c r="D17" s="8">
        <v>1669798.31</v>
      </c>
      <c r="E17" s="50">
        <f t="shared" si="2"/>
        <v>125.59860492588631</v>
      </c>
      <c r="F17" s="50">
        <f t="shared" si="3"/>
        <v>85.375824781511184</v>
      </c>
    </row>
  </sheetData>
  <mergeCells count="4">
    <mergeCell ref="A3:F3"/>
    <mergeCell ref="A5:F5"/>
    <mergeCell ref="A7:F7"/>
    <mergeCell ref="A1:I1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7" sqref="E7:I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45" t="s">
        <v>153</v>
      </c>
      <c r="B1" s="145"/>
      <c r="C1" s="145"/>
      <c r="D1" s="145"/>
      <c r="E1" s="145"/>
      <c r="F1" s="145"/>
      <c r="G1" s="145"/>
      <c r="H1" s="145"/>
      <c r="I1" s="145"/>
    </row>
    <row r="2" spans="1:9" ht="18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145" t="s">
        <v>37</v>
      </c>
      <c r="B3" s="145"/>
      <c r="C3" s="145"/>
      <c r="D3" s="145"/>
      <c r="E3" s="145"/>
      <c r="F3" s="145"/>
      <c r="G3" s="145"/>
      <c r="H3" s="146"/>
      <c r="I3" s="146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9" ht="18" customHeight="1" x14ac:dyDescent="0.25">
      <c r="A5" s="145" t="s">
        <v>33</v>
      </c>
      <c r="B5" s="147"/>
      <c r="C5" s="147"/>
      <c r="D5" s="147"/>
      <c r="E5" s="147"/>
      <c r="F5" s="147"/>
      <c r="G5" s="147"/>
      <c r="H5" s="147"/>
      <c r="I5" s="147"/>
    </row>
    <row r="6" spans="1:9" ht="18" x14ac:dyDescent="0.25">
      <c r="A6" s="3"/>
      <c r="B6" s="3"/>
      <c r="C6" s="3"/>
      <c r="D6" s="3"/>
      <c r="E6" s="3"/>
      <c r="F6" s="3"/>
      <c r="G6" s="3"/>
      <c r="H6" s="4"/>
      <c r="I6" s="4"/>
    </row>
    <row r="7" spans="1:9" x14ac:dyDescent="0.25">
      <c r="A7" s="23" t="s">
        <v>14</v>
      </c>
      <c r="B7" s="22" t="s">
        <v>15</v>
      </c>
      <c r="C7" s="22" t="s">
        <v>16</v>
      </c>
      <c r="D7" s="22" t="s">
        <v>61</v>
      </c>
      <c r="E7" s="117" t="s">
        <v>133</v>
      </c>
      <c r="F7" s="23" t="s">
        <v>151</v>
      </c>
      <c r="G7" s="23" t="s">
        <v>152</v>
      </c>
      <c r="H7" s="23" t="s">
        <v>134</v>
      </c>
      <c r="I7" s="23" t="s">
        <v>135</v>
      </c>
    </row>
    <row r="8" spans="1:9" ht="25.5" x14ac:dyDescent="0.25">
      <c r="A8" s="10">
        <v>8</v>
      </c>
      <c r="B8" s="10"/>
      <c r="C8" s="10"/>
      <c r="D8" s="10" t="s">
        <v>34</v>
      </c>
      <c r="E8" s="7"/>
      <c r="F8" s="8"/>
      <c r="G8" s="8"/>
      <c r="H8" s="8"/>
      <c r="I8" s="8"/>
    </row>
    <row r="9" spans="1:9" x14ac:dyDescent="0.25">
      <c r="A9" s="10"/>
      <c r="B9" s="15">
        <v>84</v>
      </c>
      <c r="C9" s="15"/>
      <c r="D9" s="15" t="s">
        <v>41</v>
      </c>
      <c r="E9" s="7"/>
      <c r="F9" s="8"/>
      <c r="G9" s="8"/>
      <c r="H9" s="8"/>
      <c r="I9" s="8"/>
    </row>
    <row r="10" spans="1:9" ht="25.5" x14ac:dyDescent="0.25">
      <c r="A10" s="11"/>
      <c r="B10" s="11"/>
      <c r="C10" s="12">
        <v>81</v>
      </c>
      <c r="D10" s="17" t="s">
        <v>42</v>
      </c>
      <c r="E10" s="7"/>
      <c r="F10" s="8"/>
      <c r="G10" s="8"/>
      <c r="H10" s="8"/>
      <c r="I10" s="8"/>
    </row>
    <row r="11" spans="1:9" ht="25.5" x14ac:dyDescent="0.25">
      <c r="A11" s="13">
        <v>5</v>
      </c>
      <c r="B11" s="14"/>
      <c r="C11" s="14"/>
      <c r="D11" s="28" t="s">
        <v>35</v>
      </c>
      <c r="E11" s="7"/>
      <c r="F11" s="8"/>
      <c r="G11" s="8"/>
      <c r="H11" s="8"/>
      <c r="I11" s="8"/>
    </row>
    <row r="12" spans="1:9" ht="25.5" x14ac:dyDescent="0.25">
      <c r="A12" s="15"/>
      <c r="B12" s="15">
        <v>54</v>
      </c>
      <c r="C12" s="15"/>
      <c r="D12" s="29" t="s">
        <v>43</v>
      </c>
      <c r="E12" s="7"/>
      <c r="F12" s="8"/>
      <c r="G12" s="8"/>
      <c r="H12" s="8"/>
      <c r="I12" s="9"/>
    </row>
    <row r="13" spans="1:9" x14ac:dyDescent="0.25">
      <c r="A13" s="15"/>
      <c r="B13" s="15"/>
      <c r="C13" s="12">
        <v>11</v>
      </c>
      <c r="D13" s="12" t="s">
        <v>18</v>
      </c>
      <c r="E13" s="7"/>
      <c r="F13" s="8"/>
      <c r="G13" s="8"/>
      <c r="H13" s="8"/>
      <c r="I13" s="9"/>
    </row>
    <row r="14" spans="1:9" x14ac:dyDescent="0.25">
      <c r="A14" s="15"/>
      <c r="B14" s="15"/>
      <c r="C14" s="12">
        <v>31</v>
      </c>
      <c r="D14" s="12" t="s">
        <v>44</v>
      </c>
      <c r="E14" s="7"/>
      <c r="F14" s="8"/>
      <c r="G14" s="8"/>
      <c r="H14" s="8"/>
      <c r="I14" s="9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workbookViewId="0">
      <selection activeCell="H243" sqref="H24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45" t="s">
        <v>153</v>
      </c>
      <c r="B1" s="145"/>
      <c r="C1" s="145"/>
      <c r="D1" s="145"/>
      <c r="E1" s="145"/>
      <c r="F1" s="145"/>
      <c r="G1" s="145"/>
      <c r="H1" s="145"/>
      <c r="I1" s="145"/>
    </row>
    <row r="2" spans="1:9" ht="18" x14ac:dyDescent="0.25">
      <c r="A2" s="3"/>
      <c r="B2" s="3"/>
      <c r="C2" s="3"/>
      <c r="D2" s="3"/>
      <c r="E2" s="3"/>
      <c r="F2" s="3"/>
      <c r="G2" s="3"/>
      <c r="H2" s="4"/>
      <c r="I2" s="4"/>
    </row>
    <row r="3" spans="1:9" ht="18" customHeight="1" x14ac:dyDescent="0.25">
      <c r="A3" s="145" t="s">
        <v>36</v>
      </c>
      <c r="B3" s="147"/>
      <c r="C3" s="147"/>
      <c r="D3" s="147"/>
      <c r="E3" s="147"/>
      <c r="F3" s="147"/>
      <c r="G3" s="147"/>
      <c r="H3" s="147"/>
      <c r="I3" s="147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9" x14ac:dyDescent="0.25">
      <c r="A5" s="176" t="s">
        <v>38</v>
      </c>
      <c r="B5" s="182"/>
      <c r="C5" s="183"/>
      <c r="D5" s="22" t="s">
        <v>39</v>
      </c>
      <c r="E5" s="117" t="s">
        <v>133</v>
      </c>
      <c r="F5" s="23" t="s">
        <v>151</v>
      </c>
      <c r="G5" s="23" t="s">
        <v>152</v>
      </c>
      <c r="H5" s="23" t="s">
        <v>134</v>
      </c>
      <c r="I5" s="23" t="s">
        <v>135</v>
      </c>
    </row>
    <row r="6" spans="1:9" ht="25.5" x14ac:dyDescent="0.25">
      <c r="A6" s="179" t="s">
        <v>88</v>
      </c>
      <c r="B6" s="180"/>
      <c r="C6" s="181"/>
      <c r="D6" s="32" t="s">
        <v>86</v>
      </c>
      <c r="E6" s="111">
        <f>E8+E27+E30</f>
        <v>1100801.71</v>
      </c>
      <c r="F6" s="111">
        <f>F8+F27+F30</f>
        <v>1453500</v>
      </c>
      <c r="G6" s="111">
        <f>G8+G27+G30</f>
        <v>1425302.35</v>
      </c>
      <c r="H6" s="111">
        <f>(G6/E6)*100</f>
        <v>129.47857339356787</v>
      </c>
      <c r="I6" s="111">
        <f>(G6/F6)*100</f>
        <v>98.060017199862401</v>
      </c>
    </row>
    <row r="7" spans="1:9" x14ac:dyDescent="0.25">
      <c r="A7" s="179" t="s">
        <v>87</v>
      </c>
      <c r="B7" s="180"/>
      <c r="C7" s="181"/>
      <c r="D7" s="32" t="s">
        <v>47</v>
      </c>
      <c r="E7" s="112"/>
      <c r="F7" s="113"/>
      <c r="G7" s="113"/>
      <c r="H7" s="111"/>
      <c r="I7" s="111"/>
    </row>
    <row r="8" spans="1:9" x14ac:dyDescent="0.25">
      <c r="A8" s="167" t="s">
        <v>72</v>
      </c>
      <c r="B8" s="168"/>
      <c r="C8" s="169"/>
      <c r="D8" s="45" t="s">
        <v>49</v>
      </c>
      <c r="E8" s="111">
        <f>E9</f>
        <v>1077446.69</v>
      </c>
      <c r="F8" s="111">
        <f>F9</f>
        <v>1427000</v>
      </c>
      <c r="G8" s="111">
        <f>G9</f>
        <v>1398214.6300000001</v>
      </c>
      <c r="H8" s="111">
        <f t="shared" ref="H8:H32" si="0">(G8/E8)*100</f>
        <v>129.77111934883757</v>
      </c>
      <c r="I8" s="111">
        <f t="shared" ref="I8:I32" si="1">(G8/F8)*100</f>
        <v>97.982805185704279</v>
      </c>
    </row>
    <row r="9" spans="1:9" x14ac:dyDescent="0.25">
      <c r="A9" s="170">
        <v>3</v>
      </c>
      <c r="B9" s="171"/>
      <c r="C9" s="172"/>
      <c r="D9" s="31" t="s">
        <v>22</v>
      </c>
      <c r="E9" s="111">
        <f>SUM(E10:E24)</f>
        <v>1077446.69</v>
      </c>
      <c r="F9" s="111">
        <f>SUM(F10:F24)</f>
        <v>1427000</v>
      </c>
      <c r="G9" s="111">
        <f>SUM(G10:G24)</f>
        <v>1398214.6300000001</v>
      </c>
      <c r="H9" s="111">
        <f t="shared" si="0"/>
        <v>129.77111934883757</v>
      </c>
      <c r="I9" s="111">
        <f t="shared" si="1"/>
        <v>97.982805185704279</v>
      </c>
    </row>
    <row r="10" spans="1:9" x14ac:dyDescent="0.25">
      <c r="A10" s="173">
        <v>3111</v>
      </c>
      <c r="B10" s="174"/>
      <c r="C10" s="175"/>
      <c r="D10" s="31" t="s">
        <v>101</v>
      </c>
      <c r="E10" s="112">
        <v>770326.47</v>
      </c>
      <c r="F10" s="113">
        <v>1008762</v>
      </c>
      <c r="G10" s="113">
        <v>1020367.67</v>
      </c>
      <c r="H10" s="111">
        <f t="shared" si="0"/>
        <v>132.45912087118077</v>
      </c>
      <c r="I10" s="111">
        <f t="shared" si="1"/>
        <v>101.15048643783173</v>
      </c>
    </row>
    <row r="11" spans="1:9" x14ac:dyDescent="0.25">
      <c r="A11" s="95">
        <v>3113</v>
      </c>
      <c r="B11" s="96"/>
      <c r="C11" s="97"/>
      <c r="D11" s="94" t="s">
        <v>141</v>
      </c>
      <c r="E11" s="112">
        <v>16235.75</v>
      </c>
      <c r="F11" s="113">
        <v>17000</v>
      </c>
      <c r="G11" s="113">
        <v>30248.26</v>
      </c>
      <c r="H11" s="111">
        <f t="shared" si="0"/>
        <v>186.30651494387385</v>
      </c>
      <c r="I11" s="111"/>
    </row>
    <row r="12" spans="1:9" x14ac:dyDescent="0.25">
      <c r="A12" s="95">
        <v>3114</v>
      </c>
      <c r="B12" s="96"/>
      <c r="C12" s="97"/>
      <c r="D12" s="94" t="s">
        <v>142</v>
      </c>
      <c r="E12" s="112">
        <v>1780.84</v>
      </c>
      <c r="F12" s="113">
        <v>2500</v>
      </c>
      <c r="G12" s="113">
        <v>2623.1</v>
      </c>
      <c r="H12" s="111">
        <f t="shared" si="0"/>
        <v>147.29565822870106</v>
      </c>
      <c r="I12" s="111"/>
    </row>
    <row r="13" spans="1:9" x14ac:dyDescent="0.25">
      <c r="A13" s="173">
        <v>3121</v>
      </c>
      <c r="B13" s="174"/>
      <c r="C13" s="175"/>
      <c r="D13" s="31" t="s">
        <v>102</v>
      </c>
      <c r="E13" s="112">
        <v>41629.89</v>
      </c>
      <c r="F13" s="113">
        <v>54000</v>
      </c>
      <c r="G13" s="113">
        <v>51829.93</v>
      </c>
      <c r="H13" s="111">
        <f t="shared" si="0"/>
        <v>124.50172220008268</v>
      </c>
      <c r="I13" s="111">
        <f t="shared" si="1"/>
        <v>95.981351851851855</v>
      </c>
    </row>
    <row r="14" spans="1:9" ht="25.5" x14ac:dyDescent="0.25">
      <c r="A14" s="69">
        <v>3132</v>
      </c>
      <c r="B14" s="70"/>
      <c r="C14" s="71"/>
      <c r="D14" s="68" t="s">
        <v>127</v>
      </c>
      <c r="E14" s="112">
        <v>130582.31</v>
      </c>
      <c r="F14" s="113">
        <v>305938</v>
      </c>
      <c r="G14" s="113">
        <v>173287.83</v>
      </c>
      <c r="H14" s="111">
        <f t="shared" si="0"/>
        <v>132.70390912827318</v>
      </c>
      <c r="I14" s="111">
        <f t="shared" si="1"/>
        <v>56.641486183475074</v>
      </c>
    </row>
    <row r="15" spans="1:9" ht="25.5" x14ac:dyDescent="0.25">
      <c r="A15" s="95">
        <v>3133</v>
      </c>
      <c r="B15" s="96"/>
      <c r="C15" s="97"/>
      <c r="D15" s="94" t="s">
        <v>143</v>
      </c>
      <c r="E15" s="112">
        <v>0</v>
      </c>
      <c r="F15" s="113"/>
      <c r="G15" s="113"/>
      <c r="H15" s="111" t="e">
        <f t="shared" si="0"/>
        <v>#DIV/0!</v>
      </c>
      <c r="I15" s="111"/>
    </row>
    <row r="16" spans="1:9" x14ac:dyDescent="0.25">
      <c r="A16" s="83">
        <v>3212</v>
      </c>
      <c r="B16" s="84"/>
      <c r="C16" s="85"/>
      <c r="D16" s="82" t="s">
        <v>128</v>
      </c>
      <c r="E16" s="112">
        <v>31848.11</v>
      </c>
      <c r="F16" s="113">
        <v>36000</v>
      </c>
      <c r="G16" s="113">
        <v>37123.19</v>
      </c>
      <c r="H16" s="111">
        <f t="shared" si="0"/>
        <v>116.56324347033467</v>
      </c>
      <c r="I16" s="111">
        <f t="shared" si="1"/>
        <v>103.11997222222222</v>
      </c>
    </row>
    <row r="17" spans="1:9" ht="25.5" x14ac:dyDescent="0.25">
      <c r="A17" s="108">
        <v>3221</v>
      </c>
      <c r="B17" s="109"/>
      <c r="C17" s="110"/>
      <c r="D17" s="107" t="s">
        <v>129</v>
      </c>
      <c r="E17" s="112">
        <v>2.0299999999999998</v>
      </c>
      <c r="F17" s="113"/>
      <c r="G17" s="113">
        <v>900.32</v>
      </c>
      <c r="H17" s="111">
        <f t="shared" si="0"/>
        <v>44350.738916256167</v>
      </c>
      <c r="I17" s="111"/>
    </row>
    <row r="18" spans="1:9" x14ac:dyDescent="0.25">
      <c r="A18" s="108">
        <v>3222</v>
      </c>
      <c r="B18" s="109"/>
      <c r="C18" s="110"/>
      <c r="D18" s="107" t="s">
        <v>109</v>
      </c>
      <c r="E18" s="112">
        <v>81551.789999999994</v>
      </c>
      <c r="F18" s="113"/>
      <c r="G18" s="113">
        <v>77715.47</v>
      </c>
      <c r="H18" s="111">
        <f t="shared" si="0"/>
        <v>95.295848196587713</v>
      </c>
      <c r="I18" s="111"/>
    </row>
    <row r="19" spans="1:9" x14ac:dyDescent="0.25">
      <c r="A19" s="98">
        <v>3236</v>
      </c>
      <c r="B19" s="99"/>
      <c r="C19" s="100"/>
      <c r="D19" s="101" t="s">
        <v>117</v>
      </c>
      <c r="E19" s="112">
        <v>0</v>
      </c>
      <c r="F19" s="113"/>
      <c r="G19" s="113"/>
      <c r="H19" s="111" t="e">
        <f t="shared" si="0"/>
        <v>#DIV/0!</v>
      </c>
      <c r="I19" s="111"/>
    </row>
    <row r="20" spans="1:9" x14ac:dyDescent="0.25">
      <c r="A20" s="98">
        <v>3237</v>
      </c>
      <c r="B20" s="99"/>
      <c r="C20" s="100"/>
      <c r="D20" s="101" t="s">
        <v>144</v>
      </c>
      <c r="E20" s="112">
        <v>0</v>
      </c>
      <c r="F20" s="113"/>
      <c r="G20" s="113">
        <v>86.86</v>
      </c>
      <c r="H20" s="111" t="e">
        <f t="shared" si="0"/>
        <v>#DIV/0!</v>
      </c>
      <c r="I20" s="111"/>
    </row>
    <row r="21" spans="1:9" x14ac:dyDescent="0.25">
      <c r="A21" s="83">
        <v>3295</v>
      </c>
      <c r="B21" s="84"/>
      <c r="C21" s="85"/>
      <c r="D21" s="82" t="s">
        <v>122</v>
      </c>
      <c r="E21" s="112">
        <v>2800</v>
      </c>
      <c r="F21" s="113">
        <v>2800</v>
      </c>
      <c r="G21" s="113">
        <v>4032</v>
      </c>
      <c r="H21" s="111">
        <f t="shared" si="0"/>
        <v>144</v>
      </c>
      <c r="I21" s="111">
        <f t="shared" si="1"/>
        <v>144</v>
      </c>
    </row>
    <row r="22" spans="1:9" x14ac:dyDescent="0.25">
      <c r="A22" s="98">
        <v>3296</v>
      </c>
      <c r="B22" s="99"/>
      <c r="C22" s="100"/>
      <c r="D22" s="101" t="s">
        <v>145</v>
      </c>
      <c r="E22" s="112">
        <v>0</v>
      </c>
      <c r="F22" s="113"/>
      <c r="G22" s="113"/>
      <c r="H22" s="111" t="e">
        <f t="shared" si="0"/>
        <v>#DIV/0!</v>
      </c>
      <c r="I22" s="111"/>
    </row>
    <row r="23" spans="1:9" ht="25.5" x14ac:dyDescent="0.25">
      <c r="A23" s="98">
        <v>3299</v>
      </c>
      <c r="B23" s="99"/>
      <c r="C23" s="100"/>
      <c r="D23" s="101" t="s">
        <v>123</v>
      </c>
      <c r="E23" s="112">
        <v>689.5</v>
      </c>
      <c r="F23" s="113"/>
      <c r="G23" s="113"/>
      <c r="H23" s="111">
        <f t="shared" si="0"/>
        <v>0</v>
      </c>
      <c r="I23" s="111"/>
    </row>
    <row r="24" spans="1:9" x14ac:dyDescent="0.25">
      <c r="A24" s="98">
        <v>3433</v>
      </c>
      <c r="B24" s="99"/>
      <c r="C24" s="100"/>
      <c r="D24" s="101" t="s">
        <v>146</v>
      </c>
      <c r="E24" s="112"/>
      <c r="F24" s="113"/>
      <c r="G24" s="113"/>
      <c r="H24" s="111" t="e">
        <f t="shared" si="0"/>
        <v>#DIV/0!</v>
      </c>
      <c r="I24" s="111"/>
    </row>
    <row r="25" spans="1:9" x14ac:dyDescent="0.25">
      <c r="A25" s="179" t="s">
        <v>45</v>
      </c>
      <c r="B25" s="180"/>
      <c r="C25" s="181"/>
      <c r="D25" s="32" t="s">
        <v>46</v>
      </c>
      <c r="E25" s="112"/>
      <c r="F25" s="113"/>
      <c r="G25" s="113"/>
      <c r="H25" s="111"/>
      <c r="I25" s="111"/>
    </row>
    <row r="26" spans="1:9" ht="14.25" customHeight="1" x14ac:dyDescent="0.25">
      <c r="A26" s="179" t="s">
        <v>50</v>
      </c>
      <c r="B26" s="180"/>
      <c r="C26" s="181"/>
      <c r="D26" s="32" t="s">
        <v>51</v>
      </c>
      <c r="E26" s="112"/>
      <c r="F26" s="113"/>
      <c r="G26" s="113"/>
      <c r="H26" s="111"/>
      <c r="I26" s="111"/>
    </row>
    <row r="27" spans="1:9" ht="15" customHeight="1" x14ac:dyDescent="0.25">
      <c r="A27" s="167" t="s">
        <v>48</v>
      </c>
      <c r="B27" s="168"/>
      <c r="C27" s="169"/>
      <c r="D27" s="45" t="s">
        <v>49</v>
      </c>
      <c r="E27" s="112"/>
      <c r="F27" s="113"/>
      <c r="G27" s="113"/>
      <c r="H27" s="111"/>
      <c r="I27" s="111"/>
    </row>
    <row r="28" spans="1:9" x14ac:dyDescent="0.25">
      <c r="A28" s="170">
        <v>3</v>
      </c>
      <c r="B28" s="171"/>
      <c r="C28" s="172"/>
      <c r="D28" s="31" t="s">
        <v>22</v>
      </c>
      <c r="E28" s="112"/>
      <c r="F28" s="113"/>
      <c r="G28" s="113"/>
      <c r="H28" s="111"/>
      <c r="I28" s="111"/>
    </row>
    <row r="29" spans="1:9" x14ac:dyDescent="0.25">
      <c r="A29" s="173">
        <v>32</v>
      </c>
      <c r="B29" s="174"/>
      <c r="C29" s="175"/>
      <c r="D29" s="31" t="s">
        <v>40</v>
      </c>
      <c r="E29" s="112"/>
      <c r="F29" s="113"/>
      <c r="G29" s="113"/>
      <c r="H29" s="111"/>
      <c r="I29" s="111"/>
    </row>
    <row r="30" spans="1:9" ht="15" customHeight="1" x14ac:dyDescent="0.25">
      <c r="A30" s="167" t="s">
        <v>72</v>
      </c>
      <c r="B30" s="168"/>
      <c r="C30" s="169"/>
      <c r="D30" s="45" t="s">
        <v>49</v>
      </c>
      <c r="E30" s="111">
        <f t="shared" ref="E30:G31" si="2">E31</f>
        <v>23355.02</v>
      </c>
      <c r="F30" s="111">
        <f t="shared" si="2"/>
        <v>26500</v>
      </c>
      <c r="G30" s="111">
        <f t="shared" si="2"/>
        <v>27087.72</v>
      </c>
      <c r="H30" s="111">
        <f t="shared" si="0"/>
        <v>115.98243118610046</v>
      </c>
      <c r="I30" s="111">
        <f t="shared" si="1"/>
        <v>102.21781132075472</v>
      </c>
    </row>
    <row r="31" spans="1:9" ht="25.5" x14ac:dyDescent="0.25">
      <c r="A31" s="170">
        <v>4</v>
      </c>
      <c r="B31" s="171"/>
      <c r="C31" s="172"/>
      <c r="D31" s="31" t="s">
        <v>24</v>
      </c>
      <c r="E31" s="111">
        <f t="shared" si="2"/>
        <v>23355.02</v>
      </c>
      <c r="F31" s="111">
        <f t="shared" si="2"/>
        <v>26500</v>
      </c>
      <c r="G31" s="111">
        <f t="shared" si="2"/>
        <v>27087.72</v>
      </c>
      <c r="H31" s="111">
        <f t="shared" si="0"/>
        <v>115.98243118610046</v>
      </c>
      <c r="I31" s="111">
        <f>(G31/F31)*100</f>
        <v>102.21781132075472</v>
      </c>
    </row>
    <row r="32" spans="1:9" x14ac:dyDescent="0.25">
      <c r="A32" s="173">
        <v>4241</v>
      </c>
      <c r="B32" s="174"/>
      <c r="C32" s="175"/>
      <c r="D32" s="31" t="s">
        <v>126</v>
      </c>
      <c r="E32" s="112">
        <v>23355.02</v>
      </c>
      <c r="F32" s="113">
        <v>26500</v>
      </c>
      <c r="G32" s="113">
        <v>27087.72</v>
      </c>
      <c r="H32" s="111">
        <f t="shared" si="0"/>
        <v>115.98243118610046</v>
      </c>
      <c r="I32" s="111">
        <f t="shared" si="1"/>
        <v>102.21781132075472</v>
      </c>
    </row>
    <row r="35" spans="1:9" x14ac:dyDescent="0.25">
      <c r="A35" s="176" t="s">
        <v>38</v>
      </c>
      <c r="B35" s="182"/>
      <c r="C35" s="183"/>
      <c r="D35" s="22" t="s">
        <v>39</v>
      </c>
      <c r="E35" s="117" t="s">
        <v>133</v>
      </c>
      <c r="F35" s="23" t="s">
        <v>151</v>
      </c>
      <c r="G35" s="23" t="s">
        <v>152</v>
      </c>
      <c r="H35" s="23" t="s">
        <v>134</v>
      </c>
      <c r="I35" s="23" t="s">
        <v>135</v>
      </c>
    </row>
    <row r="36" spans="1:9" ht="25.5" x14ac:dyDescent="0.25">
      <c r="A36" s="179" t="s">
        <v>45</v>
      </c>
      <c r="B36" s="180"/>
      <c r="C36" s="181"/>
      <c r="D36" s="48" t="s">
        <v>73</v>
      </c>
      <c r="E36" s="111">
        <f>E38+E46</f>
        <v>44881.71</v>
      </c>
      <c r="F36" s="111">
        <f>F38+F46</f>
        <v>69180</v>
      </c>
      <c r="G36" s="111">
        <f>G38+G46</f>
        <v>56380.46</v>
      </c>
      <c r="H36" s="111">
        <f>(G36/E36)*100</f>
        <v>125.62012454516551</v>
      </c>
      <c r="I36" s="111">
        <f>(G36/F36)*100</f>
        <v>81.498207574443484</v>
      </c>
    </row>
    <row r="37" spans="1:9" x14ac:dyDescent="0.25">
      <c r="A37" s="179" t="s">
        <v>87</v>
      </c>
      <c r="B37" s="180"/>
      <c r="C37" s="181"/>
      <c r="D37" s="48" t="s">
        <v>47</v>
      </c>
      <c r="E37" s="112"/>
      <c r="F37" s="113"/>
      <c r="G37" s="113"/>
      <c r="H37" s="111"/>
      <c r="I37" s="111"/>
    </row>
    <row r="38" spans="1:9" x14ac:dyDescent="0.25">
      <c r="A38" s="167" t="s">
        <v>74</v>
      </c>
      <c r="B38" s="168"/>
      <c r="C38" s="169"/>
      <c r="D38" s="49" t="s">
        <v>49</v>
      </c>
      <c r="E38" s="111">
        <f>E39</f>
        <v>44881.71</v>
      </c>
      <c r="F38" s="111">
        <f>F39</f>
        <v>69180</v>
      </c>
      <c r="G38" s="111">
        <f>G39</f>
        <v>56380.46</v>
      </c>
      <c r="H38" s="111">
        <f t="shared" ref="H38:H45" si="3">(G38/E38)*100</f>
        <v>125.62012454516551</v>
      </c>
      <c r="I38" s="111">
        <f t="shared" ref="I38:I49" si="4">(G38/F38)*100</f>
        <v>81.498207574443484</v>
      </c>
    </row>
    <row r="39" spans="1:9" x14ac:dyDescent="0.25">
      <c r="A39" s="170">
        <v>3</v>
      </c>
      <c r="B39" s="171"/>
      <c r="C39" s="172"/>
      <c r="D39" s="47" t="s">
        <v>22</v>
      </c>
      <c r="E39" s="111">
        <f>SUM(E40:E45)</f>
        <v>44881.71</v>
      </c>
      <c r="F39" s="111">
        <f>SUM(F40:F45)</f>
        <v>69180</v>
      </c>
      <c r="G39" s="111">
        <f>SUM(G40:G45)</f>
        <v>56380.46</v>
      </c>
      <c r="H39" s="111">
        <f t="shared" si="3"/>
        <v>125.62012454516551</v>
      </c>
      <c r="I39" s="111">
        <f t="shared" si="4"/>
        <v>81.498207574443484</v>
      </c>
    </row>
    <row r="40" spans="1:9" x14ac:dyDescent="0.25">
      <c r="A40" s="173">
        <v>3111</v>
      </c>
      <c r="B40" s="174"/>
      <c r="C40" s="175"/>
      <c r="D40" s="47" t="s">
        <v>101</v>
      </c>
      <c r="E40" s="112">
        <v>29450.05</v>
      </c>
      <c r="F40" s="113">
        <v>42380</v>
      </c>
      <c r="G40" s="113">
        <v>37834.36</v>
      </c>
      <c r="H40" s="111">
        <f t="shared" si="3"/>
        <v>128.46959512802187</v>
      </c>
      <c r="I40" s="111">
        <f t="shared" si="4"/>
        <v>89.274091552619154</v>
      </c>
    </row>
    <row r="41" spans="1:9" x14ac:dyDescent="0.25">
      <c r="A41" s="173">
        <v>3121</v>
      </c>
      <c r="B41" s="174"/>
      <c r="C41" s="175"/>
      <c r="D41" s="47" t="s">
        <v>102</v>
      </c>
      <c r="E41" s="112">
        <v>1300</v>
      </c>
      <c r="F41" s="113">
        <v>1800</v>
      </c>
      <c r="G41" s="113">
        <v>1400</v>
      </c>
      <c r="H41" s="111">
        <f t="shared" si="3"/>
        <v>107.69230769230769</v>
      </c>
      <c r="I41" s="111">
        <f t="shared" si="4"/>
        <v>77.777777777777786</v>
      </c>
    </row>
    <row r="42" spans="1:9" ht="25.5" x14ac:dyDescent="0.25">
      <c r="A42" s="83">
        <v>3132</v>
      </c>
      <c r="B42" s="84"/>
      <c r="C42" s="85"/>
      <c r="D42" s="82" t="s">
        <v>127</v>
      </c>
      <c r="E42" s="112">
        <v>4859.2700000000004</v>
      </c>
      <c r="F42" s="113">
        <v>7500</v>
      </c>
      <c r="G42" s="113">
        <v>6242.67</v>
      </c>
      <c r="H42" s="111">
        <f t="shared" si="3"/>
        <v>128.46929682853596</v>
      </c>
      <c r="I42" s="111">
        <f t="shared" si="4"/>
        <v>83.235600000000005</v>
      </c>
    </row>
    <row r="43" spans="1:9" x14ac:dyDescent="0.25">
      <c r="A43" s="83">
        <v>3212</v>
      </c>
      <c r="B43" s="84"/>
      <c r="C43" s="85"/>
      <c r="D43" s="82" t="s">
        <v>128</v>
      </c>
      <c r="E43" s="112">
        <v>886.64</v>
      </c>
      <c r="F43" s="113">
        <v>1000</v>
      </c>
      <c r="G43" s="113">
        <v>547.14</v>
      </c>
      <c r="H43" s="111">
        <f t="shared" si="3"/>
        <v>61.709374718036635</v>
      </c>
      <c r="I43" s="111">
        <f t="shared" si="4"/>
        <v>54.713999999999999</v>
      </c>
    </row>
    <row r="44" spans="1:9" ht="25.5" x14ac:dyDescent="0.25">
      <c r="A44" s="108">
        <v>3221</v>
      </c>
      <c r="B44" s="109"/>
      <c r="C44" s="110"/>
      <c r="D44" s="107" t="s">
        <v>129</v>
      </c>
      <c r="E44" s="112">
        <v>402.51</v>
      </c>
      <c r="F44" s="113">
        <v>500</v>
      </c>
      <c r="G44" s="113">
        <v>264.29000000000002</v>
      </c>
      <c r="H44" s="111">
        <f t="shared" si="3"/>
        <v>65.660480484956906</v>
      </c>
      <c r="I44" s="111">
        <f t="shared" si="4"/>
        <v>52.858000000000004</v>
      </c>
    </row>
    <row r="45" spans="1:9" x14ac:dyDescent="0.25">
      <c r="A45" s="83">
        <v>3222</v>
      </c>
      <c r="B45" s="84"/>
      <c r="C45" s="85"/>
      <c r="D45" s="82" t="s">
        <v>109</v>
      </c>
      <c r="E45" s="112">
        <v>7983.24</v>
      </c>
      <c r="F45" s="113">
        <v>16000</v>
      </c>
      <c r="G45" s="113">
        <v>10092</v>
      </c>
      <c r="H45" s="111">
        <f t="shared" si="3"/>
        <v>126.41483908788913</v>
      </c>
      <c r="I45" s="111">
        <f t="shared" si="4"/>
        <v>63.075000000000003</v>
      </c>
    </row>
    <row r="46" spans="1:9" ht="15" customHeight="1" x14ac:dyDescent="0.25">
      <c r="A46" s="167" t="s">
        <v>72</v>
      </c>
      <c r="B46" s="168"/>
      <c r="C46" s="169"/>
      <c r="D46" s="49" t="s">
        <v>49</v>
      </c>
      <c r="E46" s="111">
        <f t="shared" ref="E46:F46" si="5">E47</f>
        <v>0</v>
      </c>
      <c r="F46" s="111">
        <f t="shared" si="5"/>
        <v>0</v>
      </c>
      <c r="G46" s="111">
        <f>G47</f>
        <v>0</v>
      </c>
      <c r="H46" s="111"/>
      <c r="I46" s="111" t="e">
        <f t="shared" si="4"/>
        <v>#DIV/0!</v>
      </c>
    </row>
    <row r="47" spans="1:9" x14ac:dyDescent="0.25">
      <c r="A47" s="170">
        <v>3</v>
      </c>
      <c r="B47" s="171"/>
      <c r="C47" s="172"/>
      <c r="D47" s="47" t="s">
        <v>22</v>
      </c>
      <c r="E47" s="111">
        <f t="shared" ref="E47:F47" si="6">E48+E49</f>
        <v>0</v>
      </c>
      <c r="F47" s="111">
        <f t="shared" si="6"/>
        <v>0</v>
      </c>
      <c r="G47" s="111">
        <f>G48+G49</f>
        <v>0</v>
      </c>
      <c r="H47" s="111"/>
      <c r="I47" s="111" t="e">
        <f t="shared" si="4"/>
        <v>#DIV/0!</v>
      </c>
    </row>
    <row r="48" spans="1:9" x14ac:dyDescent="0.25">
      <c r="A48" s="173">
        <v>3111</v>
      </c>
      <c r="B48" s="174"/>
      <c r="C48" s="175"/>
      <c r="D48" s="47" t="s">
        <v>101</v>
      </c>
      <c r="E48" s="112"/>
      <c r="F48" s="113"/>
      <c r="G48" s="113"/>
      <c r="H48" s="111"/>
      <c r="I48" s="111" t="e">
        <f t="shared" si="4"/>
        <v>#DIV/0!</v>
      </c>
    </row>
    <row r="49" spans="1:9" x14ac:dyDescent="0.25">
      <c r="A49" s="173">
        <v>3222</v>
      </c>
      <c r="B49" s="174"/>
      <c r="C49" s="175"/>
      <c r="D49" s="47" t="s">
        <v>109</v>
      </c>
      <c r="E49" s="112"/>
      <c r="F49" s="113"/>
      <c r="G49" s="113"/>
      <c r="H49" s="111"/>
      <c r="I49" s="111" t="e">
        <f t="shared" si="4"/>
        <v>#DIV/0!</v>
      </c>
    </row>
    <row r="50" spans="1:9" x14ac:dyDescent="0.25">
      <c r="A50" s="64"/>
      <c r="B50" s="64"/>
      <c r="C50" s="64"/>
      <c r="D50" s="65"/>
      <c r="E50" s="66"/>
      <c r="F50" s="66"/>
      <c r="G50" s="66"/>
      <c r="H50" s="66"/>
      <c r="I50" s="67"/>
    </row>
    <row r="51" spans="1:9" x14ac:dyDescent="0.25">
      <c r="A51" s="64"/>
      <c r="B51" s="64"/>
      <c r="C51" s="64"/>
      <c r="D51" s="65"/>
      <c r="E51" s="66"/>
      <c r="F51" s="66"/>
      <c r="G51" s="66"/>
      <c r="H51" s="66"/>
      <c r="I51" s="67"/>
    </row>
    <row r="52" spans="1:9" x14ac:dyDescent="0.25">
      <c r="A52" s="64"/>
      <c r="B52" s="64"/>
      <c r="C52" s="64"/>
      <c r="D52" s="65"/>
      <c r="E52" s="66"/>
      <c r="F52" s="66"/>
      <c r="G52" s="66"/>
      <c r="H52" s="66"/>
      <c r="I52" s="67"/>
    </row>
    <row r="55" spans="1:9" x14ac:dyDescent="0.25">
      <c r="A55" s="176" t="s">
        <v>38</v>
      </c>
      <c r="B55" s="177"/>
      <c r="C55" s="178"/>
      <c r="D55" s="22" t="s">
        <v>39</v>
      </c>
      <c r="E55" s="117" t="s">
        <v>133</v>
      </c>
      <c r="F55" s="23" t="s">
        <v>151</v>
      </c>
      <c r="G55" s="23" t="s">
        <v>152</v>
      </c>
      <c r="H55" s="23" t="s">
        <v>134</v>
      </c>
      <c r="I55" s="23" t="s">
        <v>135</v>
      </c>
    </row>
    <row r="56" spans="1:9" ht="39" customHeight="1" x14ac:dyDescent="0.25">
      <c r="A56" s="179" t="s">
        <v>89</v>
      </c>
      <c r="B56" s="180"/>
      <c r="C56" s="181"/>
      <c r="D56" s="48" t="s">
        <v>75</v>
      </c>
      <c r="E56" s="111">
        <f>E58+E64</f>
        <v>15141.259999999998</v>
      </c>
      <c r="F56" s="111">
        <f>F58+F64</f>
        <v>21000</v>
      </c>
      <c r="G56" s="111">
        <f t="shared" ref="G56" si="7">G58+G64</f>
        <v>20803.12</v>
      </c>
      <c r="H56" s="111">
        <f>(G56/E56)*100</f>
        <v>137.39358547439249</v>
      </c>
      <c r="I56" s="111">
        <f>(G56/F56)*100</f>
        <v>99.06247619047619</v>
      </c>
    </row>
    <row r="57" spans="1:9" x14ac:dyDescent="0.25">
      <c r="A57" s="179" t="s">
        <v>90</v>
      </c>
      <c r="B57" s="180"/>
      <c r="C57" s="181"/>
      <c r="D57" s="48" t="s">
        <v>47</v>
      </c>
      <c r="E57" s="112"/>
      <c r="F57" s="113"/>
      <c r="G57" s="113"/>
      <c r="H57" s="111"/>
      <c r="I57" s="111"/>
    </row>
    <row r="58" spans="1:9" x14ac:dyDescent="0.25">
      <c r="A58" s="167" t="s">
        <v>76</v>
      </c>
      <c r="B58" s="168"/>
      <c r="C58" s="169"/>
      <c r="D58" s="49" t="s">
        <v>49</v>
      </c>
      <c r="E58" s="111">
        <f>E59</f>
        <v>11830.47</v>
      </c>
      <c r="F58" s="111">
        <f>F59</f>
        <v>17820</v>
      </c>
      <c r="G58" s="111">
        <f>G59</f>
        <v>18002.809999999998</v>
      </c>
      <c r="H58" s="111">
        <f t="shared" ref="H58:H69" si="8">(G58/E58)*100</f>
        <v>152.17324417373104</v>
      </c>
      <c r="I58" s="111">
        <f t="shared" ref="I58:I69" si="9">(G58/F58)*100</f>
        <v>101.02586980920314</v>
      </c>
    </row>
    <row r="59" spans="1:9" x14ac:dyDescent="0.25">
      <c r="A59" s="170">
        <v>3</v>
      </c>
      <c r="B59" s="171"/>
      <c r="C59" s="172"/>
      <c r="D59" s="47" t="s">
        <v>22</v>
      </c>
      <c r="E59" s="111">
        <f>E60+E61+E62+E63</f>
        <v>11830.47</v>
      </c>
      <c r="F59" s="111">
        <f t="shared" ref="F59" si="10">F60+F62+F63</f>
        <v>17820</v>
      </c>
      <c r="G59" s="111">
        <f>SUM(G60:G63)</f>
        <v>18002.809999999998</v>
      </c>
      <c r="H59" s="111">
        <f t="shared" si="8"/>
        <v>152.17324417373104</v>
      </c>
      <c r="I59" s="111">
        <f t="shared" si="9"/>
        <v>101.02586980920314</v>
      </c>
    </row>
    <row r="60" spans="1:9" x14ac:dyDescent="0.25">
      <c r="A60" s="173">
        <v>3111</v>
      </c>
      <c r="B60" s="174"/>
      <c r="C60" s="175"/>
      <c r="D60" s="47" t="s">
        <v>101</v>
      </c>
      <c r="E60" s="112">
        <v>9651.25</v>
      </c>
      <c r="F60" s="113">
        <v>14278</v>
      </c>
      <c r="G60" s="113">
        <v>14602.51</v>
      </c>
      <c r="H60" s="111">
        <f t="shared" si="8"/>
        <v>151.30174847817642</v>
      </c>
      <c r="I60" s="111">
        <f t="shared" si="9"/>
        <v>102.2727973105477</v>
      </c>
    </row>
    <row r="61" spans="1:9" x14ac:dyDescent="0.25">
      <c r="A61" s="98">
        <v>3121</v>
      </c>
      <c r="B61" s="99"/>
      <c r="C61" s="100"/>
      <c r="D61" s="101" t="s">
        <v>102</v>
      </c>
      <c r="E61" s="112">
        <v>0</v>
      </c>
      <c r="F61" s="113"/>
      <c r="G61" s="113">
        <v>630</v>
      </c>
      <c r="H61" s="111" t="e">
        <f t="shared" si="8"/>
        <v>#DIV/0!</v>
      </c>
      <c r="I61" s="111"/>
    </row>
    <row r="62" spans="1:9" ht="25.5" x14ac:dyDescent="0.25">
      <c r="A62" s="173">
        <v>3132</v>
      </c>
      <c r="B62" s="174"/>
      <c r="C62" s="175"/>
      <c r="D62" s="47" t="s">
        <v>127</v>
      </c>
      <c r="E62" s="112">
        <v>1592.49</v>
      </c>
      <c r="F62" s="113">
        <v>2822</v>
      </c>
      <c r="G62" s="113">
        <v>2409.4299999999998</v>
      </c>
      <c r="H62" s="111">
        <f t="shared" si="8"/>
        <v>151.29953720274537</v>
      </c>
      <c r="I62" s="111">
        <f t="shared" si="9"/>
        <v>85.380226789510985</v>
      </c>
    </row>
    <row r="63" spans="1:9" x14ac:dyDescent="0.25">
      <c r="A63" s="87">
        <v>3212</v>
      </c>
      <c r="B63" s="88"/>
      <c r="C63" s="89"/>
      <c r="D63" s="86" t="s">
        <v>128</v>
      </c>
      <c r="E63" s="112">
        <v>586.73</v>
      </c>
      <c r="F63" s="113">
        <v>720</v>
      </c>
      <c r="G63" s="113">
        <v>360.87</v>
      </c>
      <c r="H63" s="111">
        <f t="shared" si="8"/>
        <v>61.505292042336336</v>
      </c>
      <c r="I63" s="111">
        <f t="shared" si="9"/>
        <v>50.120833333333337</v>
      </c>
    </row>
    <row r="64" spans="1:9" x14ac:dyDescent="0.25">
      <c r="A64" s="167" t="s">
        <v>77</v>
      </c>
      <c r="B64" s="168"/>
      <c r="C64" s="169"/>
      <c r="D64" s="49" t="s">
        <v>49</v>
      </c>
      <c r="E64" s="111">
        <f>E65</f>
        <v>3310.79</v>
      </c>
      <c r="F64" s="111">
        <f>F65</f>
        <v>3180</v>
      </c>
      <c r="G64" s="111">
        <f>G65</f>
        <v>2800.31</v>
      </c>
      <c r="H64" s="111">
        <f t="shared" si="8"/>
        <v>84.581323490768071</v>
      </c>
      <c r="I64" s="111">
        <f t="shared" si="9"/>
        <v>88.060062893081763</v>
      </c>
    </row>
    <row r="65" spans="1:9" x14ac:dyDescent="0.25">
      <c r="A65" s="170">
        <v>3</v>
      </c>
      <c r="B65" s="171"/>
      <c r="C65" s="172"/>
      <c r="D65" s="47" t="s">
        <v>22</v>
      </c>
      <c r="E65" s="111">
        <f>E66+E69+E68+E67</f>
        <v>3310.79</v>
      </c>
      <c r="F65" s="111">
        <f t="shared" ref="F65:G65" si="11">F66+F69+F68+F67</f>
        <v>3180</v>
      </c>
      <c r="G65" s="111">
        <f t="shared" si="11"/>
        <v>2800.31</v>
      </c>
      <c r="H65" s="111">
        <f t="shared" si="8"/>
        <v>84.581323490768071</v>
      </c>
      <c r="I65" s="111">
        <f t="shared" si="9"/>
        <v>88.060062893081763</v>
      </c>
    </row>
    <row r="66" spans="1:9" x14ac:dyDescent="0.25">
      <c r="A66" s="173">
        <v>3111</v>
      </c>
      <c r="B66" s="174"/>
      <c r="C66" s="175"/>
      <c r="D66" s="47" t="s">
        <v>101</v>
      </c>
      <c r="E66" s="112">
        <v>1072.3499999999999</v>
      </c>
      <c r="F66" s="113">
        <v>1587</v>
      </c>
      <c r="G66" s="113">
        <v>1622.51</v>
      </c>
      <c r="H66" s="111">
        <f t="shared" si="8"/>
        <v>151.30414510187907</v>
      </c>
      <c r="I66" s="111">
        <f t="shared" si="9"/>
        <v>102.23755513547574</v>
      </c>
    </row>
    <row r="67" spans="1:9" x14ac:dyDescent="0.25">
      <c r="A67" s="87">
        <v>3121</v>
      </c>
      <c r="B67" s="88"/>
      <c r="C67" s="89"/>
      <c r="D67" s="86" t="s">
        <v>102</v>
      </c>
      <c r="E67" s="112">
        <v>1996.32</v>
      </c>
      <c r="F67" s="113">
        <v>1200</v>
      </c>
      <c r="G67" s="113">
        <v>870</v>
      </c>
      <c r="H67" s="111">
        <f t="shared" si="8"/>
        <v>43.580187545082957</v>
      </c>
      <c r="I67" s="111">
        <f t="shared" si="9"/>
        <v>72.5</v>
      </c>
    </row>
    <row r="68" spans="1:9" ht="25.5" x14ac:dyDescent="0.25">
      <c r="A68" s="87">
        <v>3132</v>
      </c>
      <c r="B68" s="88"/>
      <c r="C68" s="89"/>
      <c r="D68" s="86" t="s">
        <v>127</v>
      </c>
      <c r="E68" s="112">
        <v>176.94</v>
      </c>
      <c r="F68" s="113">
        <v>313</v>
      </c>
      <c r="G68" s="113">
        <v>267.70999999999998</v>
      </c>
      <c r="H68" s="111">
        <f t="shared" si="8"/>
        <v>151.29987566406692</v>
      </c>
      <c r="I68" s="111">
        <f t="shared" si="9"/>
        <v>85.530351437699665</v>
      </c>
    </row>
    <row r="69" spans="1:9" x14ac:dyDescent="0.25">
      <c r="A69" s="173">
        <v>3212</v>
      </c>
      <c r="B69" s="174"/>
      <c r="C69" s="175"/>
      <c r="D69" s="47" t="s">
        <v>128</v>
      </c>
      <c r="E69" s="112">
        <v>65.180000000000007</v>
      </c>
      <c r="F69" s="113">
        <v>80</v>
      </c>
      <c r="G69" s="113">
        <v>40.090000000000003</v>
      </c>
      <c r="H69" s="111">
        <f t="shared" si="8"/>
        <v>61.506597115679654</v>
      </c>
      <c r="I69" s="111">
        <f t="shared" si="9"/>
        <v>50.112500000000004</v>
      </c>
    </row>
    <row r="72" spans="1:9" x14ac:dyDescent="0.25">
      <c r="A72" s="176" t="s">
        <v>38</v>
      </c>
      <c r="B72" s="177"/>
      <c r="C72" s="178"/>
      <c r="D72" s="22" t="s">
        <v>39</v>
      </c>
      <c r="E72" s="117" t="s">
        <v>133</v>
      </c>
      <c r="F72" s="23" t="s">
        <v>151</v>
      </c>
      <c r="G72" s="23" t="s">
        <v>152</v>
      </c>
      <c r="H72" s="23" t="s">
        <v>134</v>
      </c>
      <c r="I72" s="23" t="s">
        <v>135</v>
      </c>
    </row>
    <row r="73" spans="1:9" ht="25.5" x14ac:dyDescent="0.25">
      <c r="A73" s="179" t="s">
        <v>89</v>
      </c>
      <c r="B73" s="180"/>
      <c r="C73" s="181"/>
      <c r="D73" s="48" t="s">
        <v>78</v>
      </c>
      <c r="E73" s="111">
        <f>E75</f>
        <v>849.44</v>
      </c>
      <c r="F73" s="111">
        <f>F75</f>
        <v>0</v>
      </c>
      <c r="G73" s="111">
        <f t="shared" ref="G73" si="12">G75</f>
        <v>0</v>
      </c>
      <c r="H73" s="111">
        <f>(G73/E73)*100</f>
        <v>0</v>
      </c>
      <c r="I73" s="111" t="e">
        <f>(G73/F73)*100</f>
        <v>#DIV/0!</v>
      </c>
    </row>
    <row r="74" spans="1:9" x14ac:dyDescent="0.25">
      <c r="A74" s="179" t="s">
        <v>91</v>
      </c>
      <c r="B74" s="180"/>
      <c r="C74" s="181"/>
      <c r="D74" s="48" t="s">
        <v>47</v>
      </c>
      <c r="E74" s="112"/>
      <c r="F74" s="113"/>
      <c r="G74" s="113"/>
      <c r="H74" s="111"/>
      <c r="I74" s="111"/>
    </row>
    <row r="75" spans="1:9" x14ac:dyDescent="0.25">
      <c r="A75" s="167" t="s">
        <v>77</v>
      </c>
      <c r="B75" s="168"/>
      <c r="C75" s="169"/>
      <c r="D75" s="49" t="s">
        <v>49</v>
      </c>
      <c r="E75" s="111">
        <f>E76</f>
        <v>849.44</v>
      </c>
      <c r="F75" s="111">
        <f>F76</f>
        <v>0</v>
      </c>
      <c r="G75" s="111">
        <f>G76</f>
        <v>0</v>
      </c>
      <c r="H75" s="111">
        <f t="shared" ref="H75:H78" si="13">(G75/E75)*100</f>
        <v>0</v>
      </c>
      <c r="I75" s="111" t="e">
        <f t="shared" ref="I75:I78" si="14">(G75/F75)*100</f>
        <v>#DIV/0!</v>
      </c>
    </row>
    <row r="76" spans="1:9" x14ac:dyDescent="0.25">
      <c r="A76" s="170">
        <v>3</v>
      </c>
      <c r="B76" s="171"/>
      <c r="C76" s="172"/>
      <c r="D76" s="47" t="s">
        <v>22</v>
      </c>
      <c r="E76" s="111">
        <f>E77+E78</f>
        <v>849.44</v>
      </c>
      <c r="F76" s="111">
        <f>F77+F78</f>
        <v>0</v>
      </c>
      <c r="G76" s="111">
        <f>G77+G78</f>
        <v>0</v>
      </c>
      <c r="H76" s="111">
        <f t="shared" si="13"/>
        <v>0</v>
      </c>
      <c r="I76" s="111" t="e">
        <f t="shared" si="14"/>
        <v>#DIV/0!</v>
      </c>
    </row>
    <row r="77" spans="1:9" x14ac:dyDescent="0.25">
      <c r="A77" s="173">
        <v>3121</v>
      </c>
      <c r="B77" s="174"/>
      <c r="C77" s="175"/>
      <c r="D77" s="47" t="s">
        <v>102</v>
      </c>
      <c r="E77" s="112">
        <v>729.12</v>
      </c>
      <c r="F77" s="113"/>
      <c r="G77" s="113"/>
      <c r="H77" s="111">
        <f t="shared" si="13"/>
        <v>0</v>
      </c>
      <c r="I77" s="111" t="e">
        <f t="shared" si="14"/>
        <v>#DIV/0!</v>
      </c>
    </row>
    <row r="78" spans="1:9" ht="25.5" x14ac:dyDescent="0.25">
      <c r="A78" s="173">
        <v>3132</v>
      </c>
      <c r="B78" s="174"/>
      <c r="C78" s="175"/>
      <c r="D78" s="47" t="s">
        <v>127</v>
      </c>
      <c r="E78" s="112">
        <v>120.32</v>
      </c>
      <c r="F78" s="113"/>
      <c r="G78" s="113"/>
      <c r="H78" s="111">
        <f t="shared" si="13"/>
        <v>0</v>
      </c>
      <c r="I78" s="111" t="e">
        <f t="shared" si="14"/>
        <v>#DIV/0!</v>
      </c>
    </row>
    <row r="81" spans="1:9" x14ac:dyDescent="0.25">
      <c r="A81" s="176" t="s">
        <v>38</v>
      </c>
      <c r="B81" s="177"/>
      <c r="C81" s="178"/>
      <c r="D81" s="22" t="s">
        <v>39</v>
      </c>
      <c r="E81" s="117" t="s">
        <v>133</v>
      </c>
      <c r="F81" s="23" t="s">
        <v>151</v>
      </c>
      <c r="G81" s="23" t="s">
        <v>152</v>
      </c>
      <c r="H81" s="23" t="s">
        <v>134</v>
      </c>
      <c r="I81" s="23" t="s">
        <v>135</v>
      </c>
    </row>
    <row r="82" spans="1:9" ht="25.5" x14ac:dyDescent="0.25">
      <c r="A82" s="179" t="s">
        <v>45</v>
      </c>
      <c r="B82" s="180"/>
      <c r="C82" s="181"/>
      <c r="D82" s="48" t="s">
        <v>79</v>
      </c>
      <c r="E82" s="111">
        <f>E84+E92+E96+E100+E111</f>
        <v>32085.46</v>
      </c>
      <c r="F82" s="111">
        <f t="shared" ref="F82:G82" si="15">F84+F92+F96+F100+F111</f>
        <v>126000</v>
      </c>
      <c r="G82" s="111">
        <f t="shared" si="15"/>
        <v>29611.229999999996</v>
      </c>
      <c r="H82" s="111">
        <f>(G82/E82)*100</f>
        <v>92.288625439685134</v>
      </c>
      <c r="I82" s="111">
        <f>(G82/F82)*100</f>
        <v>23.500976190476187</v>
      </c>
    </row>
    <row r="83" spans="1:9" x14ac:dyDescent="0.25">
      <c r="A83" s="179" t="s">
        <v>87</v>
      </c>
      <c r="B83" s="180"/>
      <c r="C83" s="181"/>
      <c r="D83" s="48" t="s">
        <v>47</v>
      </c>
      <c r="E83" s="112"/>
      <c r="F83" s="113"/>
      <c r="G83" s="113"/>
      <c r="H83" s="111"/>
      <c r="I83" s="111"/>
    </row>
    <row r="84" spans="1:9" x14ac:dyDescent="0.25">
      <c r="A84" s="167" t="s">
        <v>74</v>
      </c>
      <c r="B84" s="168"/>
      <c r="C84" s="169"/>
      <c r="D84" s="49" t="s">
        <v>49</v>
      </c>
      <c r="E84" s="111">
        <f>E85</f>
        <v>12816.359999999999</v>
      </c>
      <c r="F84" s="111">
        <f>F85</f>
        <v>13000</v>
      </c>
      <c r="G84" s="111">
        <f>G85</f>
        <v>12594.48</v>
      </c>
      <c r="H84" s="111">
        <f t="shared" ref="H84:H109" si="16">(G84/E84)*100</f>
        <v>98.268775221669813</v>
      </c>
      <c r="I84" s="111">
        <f t="shared" ref="I84:I114" si="17">(G84/F84)*100</f>
        <v>96.880615384615382</v>
      </c>
    </row>
    <row r="85" spans="1:9" x14ac:dyDescent="0.25">
      <c r="A85" s="170">
        <v>3</v>
      </c>
      <c r="B85" s="171"/>
      <c r="C85" s="172"/>
      <c r="D85" s="47" t="s">
        <v>22</v>
      </c>
      <c r="E85" s="111">
        <f>SUM(E86:E91)</f>
        <v>12816.359999999999</v>
      </c>
      <c r="F85" s="111">
        <f>SUM(F86:F91)</f>
        <v>13000</v>
      </c>
      <c r="G85" s="111">
        <f>SUM(G86:G91)</f>
        <v>12594.48</v>
      </c>
      <c r="H85" s="111">
        <f t="shared" si="16"/>
        <v>98.268775221669813</v>
      </c>
      <c r="I85" s="111">
        <f t="shared" si="17"/>
        <v>96.880615384615382</v>
      </c>
    </row>
    <row r="86" spans="1:9" x14ac:dyDescent="0.25">
      <c r="A86" s="79">
        <v>3121</v>
      </c>
      <c r="B86" s="106"/>
      <c r="C86" s="107"/>
      <c r="D86" s="107" t="s">
        <v>102</v>
      </c>
      <c r="E86" s="112">
        <v>357.4</v>
      </c>
      <c r="F86" s="113"/>
      <c r="G86" s="113">
        <v>320.18</v>
      </c>
      <c r="H86" s="111"/>
      <c r="I86" s="111"/>
    </row>
    <row r="87" spans="1:9" ht="25.5" x14ac:dyDescent="0.25">
      <c r="A87" s="79">
        <v>3132</v>
      </c>
      <c r="B87" s="106"/>
      <c r="C87" s="107"/>
      <c r="D87" s="107" t="s">
        <v>127</v>
      </c>
      <c r="E87" s="112">
        <v>226.9</v>
      </c>
      <c r="F87" s="113"/>
      <c r="G87" s="113">
        <v>19.82</v>
      </c>
      <c r="H87" s="111"/>
      <c r="I87" s="111"/>
    </row>
    <row r="88" spans="1:9" x14ac:dyDescent="0.25">
      <c r="A88" s="173">
        <v>3221</v>
      </c>
      <c r="B88" s="174"/>
      <c r="C88" s="175"/>
      <c r="D88" s="47" t="s">
        <v>132</v>
      </c>
      <c r="E88" s="112">
        <v>0</v>
      </c>
      <c r="F88" s="113"/>
      <c r="G88" s="113">
        <v>2443.4699999999998</v>
      </c>
      <c r="H88" s="111" t="e">
        <f t="shared" si="16"/>
        <v>#DIV/0!</v>
      </c>
      <c r="I88" s="111" t="e">
        <f t="shared" si="17"/>
        <v>#DIV/0!</v>
      </c>
    </row>
    <row r="89" spans="1:9" x14ac:dyDescent="0.25">
      <c r="A89" s="133">
        <v>3222</v>
      </c>
      <c r="B89" s="134"/>
      <c r="C89" s="135"/>
      <c r="D89" s="136" t="s">
        <v>109</v>
      </c>
      <c r="E89" s="112"/>
      <c r="F89" s="113"/>
      <c r="G89" s="113">
        <v>166.79</v>
      </c>
      <c r="H89" s="111"/>
      <c r="I89" s="111"/>
    </row>
    <row r="90" spans="1:9" x14ac:dyDescent="0.25">
      <c r="A90" s="139">
        <v>3294</v>
      </c>
      <c r="B90" s="140"/>
      <c r="C90" s="141"/>
      <c r="D90" s="138" t="s">
        <v>121</v>
      </c>
      <c r="E90" s="112"/>
      <c r="F90" s="113"/>
      <c r="G90" s="113">
        <v>25</v>
      </c>
      <c r="H90" s="111"/>
      <c r="I90" s="111"/>
    </row>
    <row r="91" spans="1:9" ht="25.5" x14ac:dyDescent="0.25">
      <c r="A91" s="173">
        <v>3299</v>
      </c>
      <c r="B91" s="174"/>
      <c r="C91" s="175"/>
      <c r="D91" s="47" t="s">
        <v>123</v>
      </c>
      <c r="E91" s="112">
        <v>12232.06</v>
      </c>
      <c r="F91" s="113">
        <v>13000</v>
      </c>
      <c r="G91" s="113">
        <v>9619.2199999999993</v>
      </c>
      <c r="H91" s="111">
        <f t="shared" si="16"/>
        <v>78.639411513677999</v>
      </c>
      <c r="I91" s="111">
        <f t="shared" si="17"/>
        <v>73.994</v>
      </c>
    </row>
    <row r="92" spans="1:9" x14ac:dyDescent="0.25">
      <c r="A92" s="167" t="s">
        <v>76</v>
      </c>
      <c r="B92" s="168"/>
      <c r="C92" s="169"/>
      <c r="D92" s="49" t="s">
        <v>49</v>
      </c>
      <c r="E92" s="111">
        <f>E93</f>
        <v>0</v>
      </c>
      <c r="F92" s="111">
        <f>F93</f>
        <v>0</v>
      </c>
      <c r="G92" s="111">
        <f>G93</f>
        <v>0</v>
      </c>
      <c r="H92" s="111"/>
      <c r="I92" s="111" t="e">
        <f t="shared" si="17"/>
        <v>#DIV/0!</v>
      </c>
    </row>
    <row r="93" spans="1:9" x14ac:dyDescent="0.25">
      <c r="A93" s="170">
        <v>3</v>
      </c>
      <c r="B93" s="171"/>
      <c r="C93" s="172"/>
      <c r="D93" s="47" t="s">
        <v>22</v>
      </c>
      <c r="E93" s="111">
        <f>E94+E95</f>
        <v>0</v>
      </c>
      <c r="F93" s="111">
        <f>F94+F95</f>
        <v>0</v>
      </c>
      <c r="G93" s="111">
        <f>G94+G95</f>
        <v>0</v>
      </c>
      <c r="H93" s="111"/>
      <c r="I93" s="111" t="e">
        <f t="shared" si="17"/>
        <v>#DIV/0!</v>
      </c>
    </row>
    <row r="94" spans="1:9" x14ac:dyDescent="0.25">
      <c r="A94" s="173">
        <v>31</v>
      </c>
      <c r="B94" s="174"/>
      <c r="C94" s="175"/>
      <c r="D94" s="47" t="s">
        <v>23</v>
      </c>
      <c r="E94" s="112"/>
      <c r="F94" s="113"/>
      <c r="G94" s="113"/>
      <c r="H94" s="111"/>
      <c r="I94" s="111"/>
    </row>
    <row r="95" spans="1:9" x14ac:dyDescent="0.25">
      <c r="A95" s="173">
        <v>3222</v>
      </c>
      <c r="B95" s="174"/>
      <c r="C95" s="175"/>
      <c r="D95" s="47" t="s">
        <v>109</v>
      </c>
      <c r="E95" s="112"/>
      <c r="F95" s="113"/>
      <c r="G95" s="113"/>
      <c r="H95" s="111"/>
      <c r="I95" s="111" t="e">
        <f t="shared" si="17"/>
        <v>#DIV/0!</v>
      </c>
    </row>
    <row r="96" spans="1:9" x14ac:dyDescent="0.25">
      <c r="A96" s="167" t="s">
        <v>80</v>
      </c>
      <c r="B96" s="168"/>
      <c r="C96" s="169"/>
      <c r="D96" s="49" t="s">
        <v>49</v>
      </c>
      <c r="E96" s="111">
        <f>E97</f>
        <v>0</v>
      </c>
      <c r="F96" s="111">
        <f>F97</f>
        <v>5000</v>
      </c>
      <c r="G96" s="111">
        <f>G97</f>
        <v>3936.05</v>
      </c>
      <c r="H96" s="111"/>
      <c r="I96" s="111">
        <f t="shared" si="17"/>
        <v>78.721000000000004</v>
      </c>
    </row>
    <row r="97" spans="1:9" x14ac:dyDescent="0.25">
      <c r="A97" s="170">
        <v>3</v>
      </c>
      <c r="B97" s="171"/>
      <c r="C97" s="172"/>
      <c r="D97" s="47" t="s">
        <v>22</v>
      </c>
      <c r="E97" s="111">
        <f>E98+E99</f>
        <v>0</v>
      </c>
      <c r="F97" s="111">
        <f>F98+F99</f>
        <v>5000</v>
      </c>
      <c r="G97" s="111">
        <f>G98+G99</f>
        <v>3936.05</v>
      </c>
      <c r="H97" s="111"/>
      <c r="I97" s="111">
        <f t="shared" si="17"/>
        <v>78.721000000000004</v>
      </c>
    </row>
    <row r="98" spans="1:9" x14ac:dyDescent="0.25">
      <c r="A98" s="173">
        <v>31</v>
      </c>
      <c r="B98" s="174"/>
      <c r="C98" s="175"/>
      <c r="D98" s="47" t="s">
        <v>23</v>
      </c>
      <c r="E98" s="112"/>
      <c r="F98" s="113"/>
      <c r="G98" s="113"/>
      <c r="H98" s="111"/>
      <c r="I98" s="111"/>
    </row>
    <row r="99" spans="1:9" x14ac:dyDescent="0.25">
      <c r="A99" s="173">
        <v>3222</v>
      </c>
      <c r="B99" s="174"/>
      <c r="C99" s="175"/>
      <c r="D99" s="47" t="s">
        <v>109</v>
      </c>
      <c r="E99" s="112"/>
      <c r="F99" s="113">
        <v>5000</v>
      </c>
      <c r="G99" s="113">
        <v>3936.05</v>
      </c>
      <c r="H99" s="111"/>
      <c r="I99" s="111">
        <f t="shared" si="17"/>
        <v>78.721000000000004</v>
      </c>
    </row>
    <row r="100" spans="1:9" x14ac:dyDescent="0.25">
      <c r="A100" s="167" t="s">
        <v>72</v>
      </c>
      <c r="B100" s="168"/>
      <c r="C100" s="169"/>
      <c r="D100" s="49" t="s">
        <v>49</v>
      </c>
      <c r="E100" s="111">
        <f>E101</f>
        <v>16920.45</v>
      </c>
      <c r="F100" s="111">
        <f>F101</f>
        <v>108000</v>
      </c>
      <c r="G100" s="111">
        <f>G101</f>
        <v>13080.699999999999</v>
      </c>
      <c r="H100" s="111">
        <f t="shared" si="16"/>
        <v>77.30704561639908</v>
      </c>
      <c r="I100" s="111">
        <f t="shared" si="17"/>
        <v>12.111759259259259</v>
      </c>
    </row>
    <row r="101" spans="1:9" x14ac:dyDescent="0.25">
      <c r="A101" s="170">
        <v>3</v>
      </c>
      <c r="B101" s="171"/>
      <c r="C101" s="172"/>
      <c r="D101" s="47" t="s">
        <v>22</v>
      </c>
      <c r="E101" s="111">
        <f>SUM(E102:E110)</f>
        <v>16920.45</v>
      </c>
      <c r="F101" s="111">
        <f>SUM(F102:F110)</f>
        <v>108000</v>
      </c>
      <c r="G101" s="111">
        <f>SUM(G102:G110)</f>
        <v>13080.699999999999</v>
      </c>
      <c r="H101" s="111">
        <f t="shared" si="16"/>
        <v>77.30704561639908</v>
      </c>
      <c r="I101" s="111">
        <f>(G101/F101)*100</f>
        <v>12.111759259259259</v>
      </c>
    </row>
    <row r="102" spans="1:9" x14ac:dyDescent="0.25">
      <c r="A102" s="173">
        <v>31</v>
      </c>
      <c r="B102" s="174"/>
      <c r="C102" s="175"/>
      <c r="D102" s="47" t="s">
        <v>23</v>
      </c>
      <c r="E102" s="112"/>
      <c r="F102" s="113"/>
      <c r="G102" s="113"/>
      <c r="H102" s="111"/>
      <c r="I102" s="111"/>
    </row>
    <row r="103" spans="1:9" x14ac:dyDescent="0.25">
      <c r="A103" s="173">
        <v>3211</v>
      </c>
      <c r="B103" s="174"/>
      <c r="C103" s="175"/>
      <c r="D103" s="47" t="s">
        <v>104</v>
      </c>
      <c r="E103" s="112">
        <v>2300.5500000000002</v>
      </c>
      <c r="F103" s="113">
        <v>3000</v>
      </c>
      <c r="G103" s="113">
        <v>2047.32</v>
      </c>
      <c r="H103" s="111"/>
      <c r="I103" s="111">
        <f t="shared" si="17"/>
        <v>68.244</v>
      </c>
    </row>
    <row r="104" spans="1:9" x14ac:dyDescent="0.25">
      <c r="A104" s="87">
        <v>3213</v>
      </c>
      <c r="B104" s="88"/>
      <c r="C104" s="89"/>
      <c r="D104" s="86" t="s">
        <v>106</v>
      </c>
      <c r="E104" s="112">
        <v>211</v>
      </c>
      <c r="F104" s="113"/>
      <c r="G104" s="113"/>
      <c r="H104" s="111"/>
      <c r="I104" s="111" t="e">
        <f t="shared" si="17"/>
        <v>#DIV/0!</v>
      </c>
    </row>
    <row r="105" spans="1:9" x14ac:dyDescent="0.25">
      <c r="A105" s="87">
        <v>3221</v>
      </c>
      <c r="B105" s="88"/>
      <c r="C105" s="89"/>
      <c r="D105" s="86" t="s">
        <v>132</v>
      </c>
      <c r="E105" s="112">
        <v>2309.6799999999998</v>
      </c>
      <c r="F105" s="113"/>
      <c r="G105" s="113"/>
      <c r="H105" s="111"/>
      <c r="I105" s="111" t="e">
        <f t="shared" si="17"/>
        <v>#DIV/0!</v>
      </c>
    </row>
    <row r="106" spans="1:9" x14ac:dyDescent="0.25">
      <c r="A106" s="87">
        <v>3222</v>
      </c>
      <c r="B106" s="88"/>
      <c r="C106" s="89"/>
      <c r="D106" s="86" t="s">
        <v>109</v>
      </c>
      <c r="E106" s="112"/>
      <c r="F106" s="113">
        <v>95000</v>
      </c>
      <c r="G106" s="113"/>
      <c r="H106" s="111"/>
      <c r="I106" s="111">
        <f t="shared" si="17"/>
        <v>0</v>
      </c>
    </row>
    <row r="107" spans="1:9" x14ac:dyDescent="0.25">
      <c r="A107" s="108">
        <v>3225</v>
      </c>
      <c r="B107" s="109"/>
      <c r="C107" s="110"/>
      <c r="D107" s="107" t="s">
        <v>147</v>
      </c>
      <c r="E107" s="112">
        <v>416.63</v>
      </c>
      <c r="F107" s="113"/>
      <c r="G107" s="113"/>
      <c r="H107" s="111"/>
      <c r="I107" s="111"/>
    </row>
    <row r="108" spans="1:9" ht="25.5" x14ac:dyDescent="0.25">
      <c r="A108" s="87">
        <v>3232</v>
      </c>
      <c r="B108" s="88"/>
      <c r="C108" s="89"/>
      <c r="D108" s="86" t="s">
        <v>130</v>
      </c>
      <c r="E108" s="112">
        <v>1003.75</v>
      </c>
      <c r="F108" s="113"/>
      <c r="G108" s="113"/>
      <c r="H108" s="111"/>
      <c r="I108" s="111" t="e">
        <f t="shared" si="17"/>
        <v>#DIV/0!</v>
      </c>
    </row>
    <row r="109" spans="1:9" x14ac:dyDescent="0.25">
      <c r="A109" s="173">
        <v>3722</v>
      </c>
      <c r="B109" s="174"/>
      <c r="C109" s="175"/>
      <c r="D109" s="47" t="s">
        <v>69</v>
      </c>
      <c r="E109" s="115">
        <v>7676.63</v>
      </c>
      <c r="F109" s="115">
        <v>10000</v>
      </c>
      <c r="G109" s="115">
        <v>9703.8799999999992</v>
      </c>
      <c r="H109" s="111">
        <f t="shared" si="16"/>
        <v>126.4080722921386</v>
      </c>
      <c r="I109" s="111">
        <f t="shared" si="17"/>
        <v>97.038799999999995</v>
      </c>
    </row>
    <row r="110" spans="1:9" ht="25.5" x14ac:dyDescent="0.25">
      <c r="A110" s="108">
        <v>3299</v>
      </c>
      <c r="B110" s="109"/>
      <c r="C110" s="110"/>
      <c r="D110" s="107" t="s">
        <v>123</v>
      </c>
      <c r="E110" s="115">
        <v>3002.21</v>
      </c>
      <c r="F110" s="115"/>
      <c r="G110" s="115">
        <v>1329.5</v>
      </c>
      <c r="H110" s="111"/>
      <c r="I110" s="111"/>
    </row>
    <row r="111" spans="1:9" ht="15" customHeight="1" x14ac:dyDescent="0.25">
      <c r="A111" s="167" t="s">
        <v>83</v>
      </c>
      <c r="B111" s="168"/>
      <c r="C111" s="169"/>
      <c r="D111" s="78" t="s">
        <v>49</v>
      </c>
      <c r="E111" s="111">
        <f>E112</f>
        <v>2348.65</v>
      </c>
      <c r="F111" s="111">
        <f>F112</f>
        <v>0</v>
      </c>
      <c r="G111" s="111">
        <f>G112</f>
        <v>0</v>
      </c>
      <c r="H111" s="111"/>
      <c r="I111" s="111" t="e">
        <f t="shared" si="17"/>
        <v>#DIV/0!</v>
      </c>
    </row>
    <row r="112" spans="1:9" x14ac:dyDescent="0.25">
      <c r="A112" s="170">
        <v>3</v>
      </c>
      <c r="B112" s="171"/>
      <c r="C112" s="172"/>
      <c r="D112" s="77" t="s">
        <v>22</v>
      </c>
      <c r="E112" s="111">
        <f>E113+E114+E115</f>
        <v>2348.65</v>
      </c>
      <c r="F112" s="111">
        <f>F113+F114+F115</f>
        <v>0</v>
      </c>
      <c r="G112" s="111">
        <f>G113+G114+G115</f>
        <v>0</v>
      </c>
      <c r="H112" s="111"/>
      <c r="I112" s="111" t="e">
        <f t="shared" si="17"/>
        <v>#DIV/0!</v>
      </c>
    </row>
    <row r="113" spans="1:9" x14ac:dyDescent="0.25">
      <c r="A113" s="173">
        <v>31</v>
      </c>
      <c r="B113" s="174"/>
      <c r="C113" s="175"/>
      <c r="D113" s="77" t="s">
        <v>23</v>
      </c>
      <c r="E113" s="112"/>
      <c r="F113" s="113"/>
      <c r="G113" s="113"/>
      <c r="H113" s="111"/>
      <c r="I113" s="111"/>
    </row>
    <row r="114" spans="1:9" ht="25.5" x14ac:dyDescent="0.25">
      <c r="A114" s="173">
        <v>3299</v>
      </c>
      <c r="B114" s="174"/>
      <c r="C114" s="175"/>
      <c r="D114" s="77" t="s">
        <v>123</v>
      </c>
      <c r="E114" s="112">
        <v>2348.65</v>
      </c>
      <c r="F114" s="113"/>
      <c r="G114" s="113"/>
      <c r="H114" s="111"/>
      <c r="I114" s="111" t="e">
        <f t="shared" si="17"/>
        <v>#DIV/0!</v>
      </c>
    </row>
    <row r="115" spans="1:9" x14ac:dyDescent="0.25">
      <c r="A115" s="173">
        <v>37</v>
      </c>
      <c r="B115" s="174"/>
      <c r="C115" s="175"/>
      <c r="D115" s="77" t="s">
        <v>69</v>
      </c>
      <c r="E115" s="115"/>
      <c r="F115" s="115"/>
      <c r="G115" s="115"/>
      <c r="H115" s="111"/>
      <c r="I115" s="111"/>
    </row>
    <row r="116" spans="1:9" x14ac:dyDescent="0.25">
      <c r="A116" s="64"/>
      <c r="B116" s="64"/>
      <c r="C116" s="64"/>
      <c r="D116" s="65"/>
      <c r="E116" s="80"/>
      <c r="F116" s="80"/>
      <c r="G116" s="80"/>
      <c r="H116" s="80"/>
      <c r="I116" s="80"/>
    </row>
    <row r="119" spans="1:9" x14ac:dyDescent="0.25">
      <c r="A119" s="176" t="s">
        <v>38</v>
      </c>
      <c r="B119" s="182"/>
      <c r="C119" s="183"/>
      <c r="D119" s="63" t="s">
        <v>39</v>
      </c>
      <c r="E119" s="117" t="s">
        <v>133</v>
      </c>
      <c r="F119" s="23" t="s">
        <v>151</v>
      </c>
      <c r="G119" s="23" t="s">
        <v>152</v>
      </c>
      <c r="H119" s="23" t="s">
        <v>134</v>
      </c>
      <c r="I119" s="23" t="s">
        <v>135</v>
      </c>
    </row>
    <row r="120" spans="1:9" ht="25.5" x14ac:dyDescent="0.25">
      <c r="A120" s="179" t="s">
        <v>45</v>
      </c>
      <c r="B120" s="180"/>
      <c r="C120" s="181"/>
      <c r="D120" s="51" t="s">
        <v>81</v>
      </c>
      <c r="E120" s="111">
        <f>E122+E133+E136</f>
        <v>4697.37</v>
      </c>
      <c r="F120" s="111">
        <f>F122+F133+F136</f>
        <v>8000</v>
      </c>
      <c r="G120" s="111">
        <f t="shared" ref="G120" si="18">G122+G133+G136</f>
        <v>1502.0100000000002</v>
      </c>
      <c r="H120" s="111">
        <f>(G120/E120)*100</f>
        <v>31.975552277125292</v>
      </c>
      <c r="I120" s="111">
        <f>(G120/F120)*100</f>
        <v>18.775125000000003</v>
      </c>
    </row>
    <row r="121" spans="1:9" x14ac:dyDescent="0.25">
      <c r="A121" s="179" t="s">
        <v>87</v>
      </c>
      <c r="B121" s="180"/>
      <c r="C121" s="181"/>
      <c r="D121" s="51" t="s">
        <v>47</v>
      </c>
      <c r="E121" s="112"/>
      <c r="F121" s="113"/>
      <c r="G121" s="113"/>
      <c r="H121" s="111"/>
      <c r="I121" s="111"/>
    </row>
    <row r="122" spans="1:9" x14ac:dyDescent="0.25">
      <c r="A122" s="167" t="s">
        <v>80</v>
      </c>
      <c r="B122" s="168"/>
      <c r="C122" s="169"/>
      <c r="D122" s="52" t="s">
        <v>49</v>
      </c>
      <c r="E122" s="114">
        <f>E123</f>
        <v>4697.37</v>
      </c>
      <c r="F122" s="114">
        <f t="shared" ref="F122:G122" si="19">F123</f>
        <v>1000</v>
      </c>
      <c r="G122" s="114">
        <f t="shared" si="19"/>
        <v>864.25000000000011</v>
      </c>
      <c r="H122" s="111">
        <f t="shared" ref="H122:H140" si="20">(G122/E122)*100</f>
        <v>18.398593255374816</v>
      </c>
      <c r="I122" s="111"/>
    </row>
    <row r="123" spans="1:9" x14ac:dyDescent="0.25">
      <c r="A123" s="170">
        <v>3</v>
      </c>
      <c r="B123" s="171"/>
      <c r="C123" s="172"/>
      <c r="D123" s="53" t="s">
        <v>22</v>
      </c>
      <c r="E123" s="112">
        <v>4697.37</v>
      </c>
      <c r="F123" s="112">
        <f>SUM(F124:F130)</f>
        <v>1000</v>
      </c>
      <c r="G123" s="112">
        <f>SUM(G124:G130)</f>
        <v>864.25000000000011</v>
      </c>
      <c r="H123" s="111">
        <f t="shared" si="20"/>
        <v>18.398593255374816</v>
      </c>
      <c r="I123" s="111"/>
    </row>
    <row r="124" spans="1:9" x14ac:dyDescent="0.25">
      <c r="A124" s="173">
        <v>3113</v>
      </c>
      <c r="B124" s="174"/>
      <c r="C124" s="175"/>
      <c r="D124" s="53" t="s">
        <v>141</v>
      </c>
      <c r="E124" s="112">
        <v>422.15</v>
      </c>
      <c r="F124" s="113"/>
      <c r="G124" s="113">
        <v>110.5</v>
      </c>
      <c r="H124" s="111">
        <f t="shared" si="20"/>
        <v>26.175530024872678</v>
      </c>
      <c r="I124" s="111"/>
    </row>
    <row r="125" spans="1:9" ht="25.5" x14ac:dyDescent="0.25">
      <c r="A125" s="173">
        <v>3132</v>
      </c>
      <c r="B125" s="174"/>
      <c r="C125" s="175"/>
      <c r="D125" s="53" t="s">
        <v>127</v>
      </c>
      <c r="E125" s="112">
        <v>69.67</v>
      </c>
      <c r="F125" s="113"/>
      <c r="G125" s="113">
        <v>18.23</v>
      </c>
      <c r="H125" s="111">
        <f t="shared" si="20"/>
        <v>26.166212142959665</v>
      </c>
      <c r="I125" s="111"/>
    </row>
    <row r="126" spans="1:9" ht="25.5" x14ac:dyDescent="0.25">
      <c r="A126" s="98">
        <v>3221</v>
      </c>
      <c r="B126" s="99"/>
      <c r="C126" s="100"/>
      <c r="D126" s="101" t="s">
        <v>129</v>
      </c>
      <c r="E126" s="112">
        <v>4125.8100000000004</v>
      </c>
      <c r="F126" s="113">
        <v>1000</v>
      </c>
      <c r="G126" s="113">
        <v>420.37</v>
      </c>
      <c r="H126" s="111">
        <f t="shared" si="20"/>
        <v>10.188787171488748</v>
      </c>
      <c r="I126" s="111"/>
    </row>
    <row r="127" spans="1:9" ht="25.5" x14ac:dyDescent="0.25">
      <c r="A127" s="139">
        <v>3224</v>
      </c>
      <c r="B127" s="140"/>
      <c r="C127" s="141"/>
      <c r="D127" s="138" t="s">
        <v>111</v>
      </c>
      <c r="E127" s="112"/>
      <c r="F127" s="113"/>
      <c r="G127" s="113">
        <v>133.13</v>
      </c>
      <c r="H127" s="111"/>
      <c r="I127" s="111"/>
    </row>
    <row r="128" spans="1:9" x14ac:dyDescent="0.25">
      <c r="A128" s="139">
        <v>3225</v>
      </c>
      <c r="B128" s="140"/>
      <c r="C128" s="141"/>
      <c r="D128" s="138" t="s">
        <v>147</v>
      </c>
      <c r="E128" s="112"/>
      <c r="F128" s="113"/>
      <c r="G128" s="113">
        <v>70.430000000000007</v>
      </c>
      <c r="H128" s="111"/>
      <c r="I128" s="111"/>
    </row>
    <row r="129" spans="1:9" ht="25.5" x14ac:dyDescent="0.25">
      <c r="A129" s="108">
        <v>3299</v>
      </c>
      <c r="B129" s="109"/>
      <c r="C129" s="110"/>
      <c r="D129" s="107" t="s">
        <v>123</v>
      </c>
      <c r="E129" s="112">
        <v>70.84</v>
      </c>
      <c r="F129" s="113"/>
      <c r="G129" s="113">
        <v>111.59</v>
      </c>
      <c r="H129" s="111">
        <f t="shared" si="20"/>
        <v>157.52399774138902</v>
      </c>
      <c r="I129" s="111"/>
    </row>
    <row r="130" spans="1:9" ht="25.5" x14ac:dyDescent="0.25">
      <c r="A130" s="108">
        <v>3431</v>
      </c>
      <c r="B130" s="109"/>
      <c r="C130" s="110"/>
      <c r="D130" s="107" t="s">
        <v>149</v>
      </c>
      <c r="E130" s="112">
        <v>8.9</v>
      </c>
      <c r="F130" s="113"/>
      <c r="G130" s="113"/>
      <c r="H130" s="111">
        <f t="shared" si="20"/>
        <v>0</v>
      </c>
      <c r="I130" s="111"/>
    </row>
    <row r="131" spans="1:9" x14ac:dyDescent="0.25">
      <c r="A131" s="179" t="s">
        <v>45</v>
      </c>
      <c r="B131" s="180"/>
      <c r="C131" s="181"/>
      <c r="D131" s="51" t="s">
        <v>46</v>
      </c>
      <c r="E131" s="112"/>
      <c r="F131" s="113"/>
      <c r="G131" s="113"/>
      <c r="H131" s="111"/>
      <c r="I131" s="111"/>
    </row>
    <row r="132" spans="1:9" ht="25.5" x14ac:dyDescent="0.25">
      <c r="A132" s="179" t="s">
        <v>50</v>
      </c>
      <c r="B132" s="180"/>
      <c r="C132" s="181"/>
      <c r="D132" s="51" t="s">
        <v>51</v>
      </c>
      <c r="E132" s="112"/>
      <c r="F132" s="113"/>
      <c r="G132" s="113"/>
      <c r="H132" s="111"/>
      <c r="I132" s="111"/>
    </row>
    <row r="133" spans="1:9" x14ac:dyDescent="0.25">
      <c r="A133" s="167" t="s">
        <v>48</v>
      </c>
      <c r="B133" s="168"/>
      <c r="C133" s="169"/>
      <c r="D133" s="52" t="s">
        <v>49</v>
      </c>
      <c r="E133" s="112"/>
      <c r="F133" s="113"/>
      <c r="G133" s="113"/>
      <c r="H133" s="111"/>
      <c r="I133" s="111"/>
    </row>
    <row r="134" spans="1:9" x14ac:dyDescent="0.25">
      <c r="A134" s="170">
        <v>3</v>
      </c>
      <c r="B134" s="171"/>
      <c r="C134" s="172"/>
      <c r="D134" s="53" t="s">
        <v>22</v>
      </c>
      <c r="E134" s="112"/>
      <c r="F134" s="113"/>
      <c r="G134" s="113"/>
      <c r="H134" s="111"/>
      <c r="I134" s="111"/>
    </row>
    <row r="135" spans="1:9" x14ac:dyDescent="0.25">
      <c r="A135" s="173">
        <v>32</v>
      </c>
      <c r="B135" s="174"/>
      <c r="C135" s="175"/>
      <c r="D135" s="53" t="s">
        <v>40</v>
      </c>
      <c r="E135" s="112"/>
      <c r="F135" s="113"/>
      <c r="G135" s="113"/>
      <c r="H135" s="111"/>
      <c r="I135" s="111"/>
    </row>
    <row r="136" spans="1:9" x14ac:dyDescent="0.25">
      <c r="A136" s="167" t="s">
        <v>80</v>
      </c>
      <c r="B136" s="168"/>
      <c r="C136" s="169"/>
      <c r="D136" s="52" t="s">
        <v>49</v>
      </c>
      <c r="E136" s="111">
        <f t="shared" ref="E136:G136" si="21">E137</f>
        <v>0</v>
      </c>
      <c r="F136" s="111">
        <f t="shared" si="21"/>
        <v>7000</v>
      </c>
      <c r="G136" s="111">
        <f t="shared" si="21"/>
        <v>637.76</v>
      </c>
      <c r="H136" s="111" t="e">
        <f t="shared" si="20"/>
        <v>#DIV/0!</v>
      </c>
      <c r="I136" s="111">
        <f t="shared" ref="I136:I138" si="22">(G136/F136)*100</f>
        <v>9.1108571428571423</v>
      </c>
    </row>
    <row r="137" spans="1:9" ht="25.5" x14ac:dyDescent="0.25">
      <c r="A137" s="170">
        <v>4</v>
      </c>
      <c r="B137" s="171"/>
      <c r="C137" s="172"/>
      <c r="D137" s="53" t="s">
        <v>24</v>
      </c>
      <c r="E137" s="111">
        <f>E138+E139+E140</f>
        <v>0</v>
      </c>
      <c r="F137" s="111">
        <f>F138+F139+F140</f>
        <v>7000</v>
      </c>
      <c r="G137" s="111">
        <f t="shared" ref="G137" si="23">G138+G139+G140</f>
        <v>637.76</v>
      </c>
      <c r="H137" s="111" t="e">
        <f>(G137/E137)*100</f>
        <v>#DIV/0!</v>
      </c>
      <c r="I137" s="111">
        <f t="shared" si="22"/>
        <v>9.1108571428571423</v>
      </c>
    </row>
    <row r="138" spans="1:9" x14ac:dyDescent="0.25">
      <c r="A138" s="173">
        <v>4221</v>
      </c>
      <c r="B138" s="174"/>
      <c r="C138" s="175"/>
      <c r="D138" s="53" t="s">
        <v>125</v>
      </c>
      <c r="E138" s="112">
        <v>0</v>
      </c>
      <c r="F138" s="113"/>
      <c r="G138" s="113">
        <v>110.31</v>
      </c>
      <c r="H138" s="111" t="e">
        <f t="shared" si="20"/>
        <v>#DIV/0!</v>
      </c>
      <c r="I138" s="111" t="e">
        <f t="shared" si="22"/>
        <v>#DIV/0!</v>
      </c>
    </row>
    <row r="139" spans="1:9" x14ac:dyDescent="0.25">
      <c r="A139" s="173">
        <v>4226</v>
      </c>
      <c r="B139" s="174"/>
      <c r="C139" s="175"/>
      <c r="D139" s="94" t="s">
        <v>138</v>
      </c>
      <c r="E139" s="112">
        <v>0</v>
      </c>
      <c r="F139" s="113"/>
      <c r="G139" s="113"/>
      <c r="H139" s="111" t="e">
        <f t="shared" si="20"/>
        <v>#DIV/0!</v>
      </c>
      <c r="I139" s="111"/>
    </row>
    <row r="140" spans="1:9" ht="25.5" x14ac:dyDescent="0.25">
      <c r="A140" s="173">
        <v>4227</v>
      </c>
      <c r="B140" s="174"/>
      <c r="C140" s="175"/>
      <c r="D140" s="94" t="s">
        <v>140</v>
      </c>
      <c r="E140" s="112">
        <v>0</v>
      </c>
      <c r="F140" s="113">
        <v>7000</v>
      </c>
      <c r="G140" s="113">
        <v>527.45000000000005</v>
      </c>
      <c r="H140" s="111" t="e">
        <f t="shared" si="20"/>
        <v>#DIV/0!</v>
      </c>
      <c r="I140" s="111"/>
    </row>
    <row r="143" spans="1:9" x14ac:dyDescent="0.25">
      <c r="A143" s="176" t="s">
        <v>38</v>
      </c>
      <c r="B143" s="182"/>
      <c r="C143" s="183"/>
      <c r="D143" s="63" t="s">
        <v>39</v>
      </c>
      <c r="E143" s="117" t="s">
        <v>133</v>
      </c>
      <c r="F143" s="23" t="s">
        <v>151</v>
      </c>
      <c r="G143" s="23" t="s">
        <v>152</v>
      </c>
      <c r="H143" s="23" t="s">
        <v>134</v>
      </c>
      <c r="I143" s="23" t="s">
        <v>135</v>
      </c>
    </row>
    <row r="144" spans="1:9" ht="25.5" x14ac:dyDescent="0.25">
      <c r="A144" s="179" t="s">
        <v>45</v>
      </c>
      <c r="B144" s="180"/>
      <c r="C144" s="181"/>
      <c r="D144" s="51" t="s">
        <v>82</v>
      </c>
      <c r="E144" s="111">
        <f>E146+E150+E157+E161</f>
        <v>15066.310000000001</v>
      </c>
      <c r="F144" s="111">
        <f>F146+F150+F157+F161</f>
        <v>15300</v>
      </c>
      <c r="G144" s="111">
        <f>G146+G150+G157+G161</f>
        <v>11201.880000000001</v>
      </c>
      <c r="H144" s="111">
        <f>(G144/E144)*100</f>
        <v>74.350521129593119</v>
      </c>
      <c r="I144" s="111">
        <f>(G144/F144)*100</f>
        <v>73.214901960784317</v>
      </c>
    </row>
    <row r="145" spans="1:9" x14ac:dyDescent="0.25">
      <c r="A145" s="179" t="s">
        <v>87</v>
      </c>
      <c r="B145" s="180"/>
      <c r="C145" s="181"/>
      <c r="D145" s="51" t="s">
        <v>47</v>
      </c>
      <c r="E145" s="112"/>
      <c r="F145" s="113"/>
      <c r="G145" s="113"/>
      <c r="H145" s="111"/>
      <c r="I145" s="111"/>
    </row>
    <row r="146" spans="1:9" x14ac:dyDescent="0.25">
      <c r="A146" s="167" t="s">
        <v>83</v>
      </c>
      <c r="B146" s="168"/>
      <c r="C146" s="169"/>
      <c r="D146" s="52" t="s">
        <v>49</v>
      </c>
      <c r="E146" s="113">
        <f>E147</f>
        <v>0</v>
      </c>
      <c r="F146" s="113">
        <f>F147</f>
        <v>5000</v>
      </c>
      <c r="G146" s="113">
        <f>G147</f>
        <v>300</v>
      </c>
      <c r="H146" s="111"/>
      <c r="I146" s="111"/>
    </row>
    <row r="147" spans="1:9" x14ac:dyDescent="0.25">
      <c r="A147" s="170">
        <v>3</v>
      </c>
      <c r="B147" s="171"/>
      <c r="C147" s="172"/>
      <c r="D147" s="53" t="s">
        <v>22</v>
      </c>
      <c r="E147" s="112">
        <f>SUM(E148:E149)</f>
        <v>0</v>
      </c>
      <c r="F147" s="112">
        <f t="shared" ref="F147:G147" si="24">SUM(F148:F149)</f>
        <v>5000</v>
      </c>
      <c r="G147" s="112">
        <f t="shared" si="24"/>
        <v>300</v>
      </c>
      <c r="H147" s="111"/>
      <c r="I147" s="111"/>
    </row>
    <row r="148" spans="1:9" x14ac:dyDescent="0.25">
      <c r="A148" s="173">
        <v>3225</v>
      </c>
      <c r="B148" s="174"/>
      <c r="C148" s="175"/>
      <c r="D148" s="138" t="s">
        <v>147</v>
      </c>
      <c r="E148" s="112"/>
      <c r="F148" s="113"/>
      <c r="G148" s="113">
        <v>300</v>
      </c>
      <c r="H148" s="111"/>
      <c r="I148" s="111"/>
    </row>
    <row r="149" spans="1:9" x14ac:dyDescent="0.25">
      <c r="A149" s="173">
        <v>3236</v>
      </c>
      <c r="B149" s="174"/>
      <c r="C149" s="175"/>
      <c r="D149" s="138" t="s">
        <v>117</v>
      </c>
      <c r="E149" s="112"/>
      <c r="F149" s="113">
        <v>5000</v>
      </c>
      <c r="G149" s="113"/>
      <c r="H149" s="111"/>
      <c r="I149" s="111"/>
    </row>
    <row r="150" spans="1:9" x14ac:dyDescent="0.25">
      <c r="A150" s="167" t="s">
        <v>72</v>
      </c>
      <c r="B150" s="168"/>
      <c r="C150" s="169"/>
      <c r="D150" s="137" t="s">
        <v>49</v>
      </c>
      <c r="E150" s="113">
        <f>E155</f>
        <v>0</v>
      </c>
      <c r="F150" s="113">
        <f>F151</f>
        <v>0</v>
      </c>
      <c r="G150" s="113">
        <f>G151</f>
        <v>5054.38</v>
      </c>
      <c r="H150" s="111"/>
      <c r="I150" s="111"/>
    </row>
    <row r="151" spans="1:9" x14ac:dyDescent="0.25">
      <c r="A151" s="170">
        <v>3</v>
      </c>
      <c r="B151" s="171"/>
      <c r="C151" s="172"/>
      <c r="D151" s="138" t="s">
        <v>22</v>
      </c>
      <c r="E151" s="112">
        <f t="shared" ref="E151:F151" si="25">SUM(E152:E154)</f>
        <v>0</v>
      </c>
      <c r="F151" s="112">
        <f t="shared" si="25"/>
        <v>0</v>
      </c>
      <c r="G151" s="112">
        <f>SUM(G152:G154)</f>
        <v>5054.38</v>
      </c>
      <c r="H151" s="111"/>
      <c r="I151" s="111"/>
    </row>
    <row r="152" spans="1:9" ht="25.5" x14ac:dyDescent="0.25">
      <c r="A152" s="173">
        <v>3232</v>
      </c>
      <c r="B152" s="174"/>
      <c r="C152" s="175"/>
      <c r="D152" s="138" t="s">
        <v>130</v>
      </c>
      <c r="E152" s="112"/>
      <c r="F152" s="113"/>
      <c r="G152" s="113">
        <v>3954.38</v>
      </c>
      <c r="H152" s="111"/>
      <c r="I152" s="111"/>
    </row>
    <row r="153" spans="1:9" x14ac:dyDescent="0.25">
      <c r="A153" s="173">
        <v>3236</v>
      </c>
      <c r="B153" s="174"/>
      <c r="C153" s="175"/>
      <c r="D153" s="138" t="s">
        <v>117</v>
      </c>
      <c r="E153" s="112"/>
      <c r="F153" s="113"/>
      <c r="G153" s="113"/>
      <c r="H153" s="111"/>
      <c r="I153" s="111"/>
    </row>
    <row r="154" spans="1:9" ht="25.5" x14ac:dyDescent="0.25">
      <c r="A154" s="139">
        <v>3299</v>
      </c>
      <c r="B154" s="140"/>
      <c r="C154" s="141"/>
      <c r="D154" s="138" t="s">
        <v>123</v>
      </c>
      <c r="E154" s="112"/>
      <c r="F154" s="113"/>
      <c r="G154" s="113">
        <v>1100</v>
      </c>
      <c r="H154" s="111"/>
      <c r="I154" s="111"/>
    </row>
    <row r="155" spans="1:9" x14ac:dyDescent="0.25">
      <c r="A155" s="179" t="s">
        <v>45</v>
      </c>
      <c r="B155" s="180"/>
      <c r="C155" s="181"/>
      <c r="D155" s="51" t="s">
        <v>46</v>
      </c>
      <c r="E155" s="112"/>
      <c r="F155" s="113"/>
      <c r="G155" s="113"/>
      <c r="H155" s="111"/>
      <c r="I155" s="111"/>
    </row>
    <row r="156" spans="1:9" ht="25.5" x14ac:dyDescent="0.25">
      <c r="A156" s="179" t="s">
        <v>50</v>
      </c>
      <c r="B156" s="180"/>
      <c r="C156" s="181"/>
      <c r="D156" s="51" t="s">
        <v>51</v>
      </c>
      <c r="E156" s="112"/>
      <c r="F156" s="113"/>
      <c r="G156" s="113"/>
      <c r="H156" s="111"/>
      <c r="I156" s="111"/>
    </row>
    <row r="157" spans="1:9" x14ac:dyDescent="0.25">
      <c r="A157" s="167" t="s">
        <v>72</v>
      </c>
      <c r="B157" s="168"/>
      <c r="C157" s="169"/>
      <c r="D157" s="52" t="s">
        <v>49</v>
      </c>
      <c r="E157" s="116">
        <f t="shared" ref="E157:G157" si="26">E158</f>
        <v>6004</v>
      </c>
      <c r="F157" s="116">
        <f t="shared" si="26"/>
        <v>0</v>
      </c>
      <c r="G157" s="116">
        <f t="shared" si="26"/>
        <v>0</v>
      </c>
      <c r="H157" s="111"/>
      <c r="I157" s="111" t="e">
        <f t="shared" ref="I157:I163" si="27">(G157/F157)*100</f>
        <v>#DIV/0!</v>
      </c>
    </row>
    <row r="158" spans="1:9" ht="25.5" x14ac:dyDescent="0.25">
      <c r="A158" s="170">
        <v>4</v>
      </c>
      <c r="B158" s="171"/>
      <c r="C158" s="172"/>
      <c r="D158" s="53" t="s">
        <v>24</v>
      </c>
      <c r="E158" s="116">
        <f t="shared" ref="E158:F158" si="28">SUM(E159:E160)</f>
        <v>6004</v>
      </c>
      <c r="F158" s="116">
        <f t="shared" si="28"/>
        <v>0</v>
      </c>
      <c r="G158" s="116">
        <f>SUM(G159:G160)</f>
        <v>0</v>
      </c>
      <c r="H158" s="111"/>
      <c r="I158" s="111" t="e">
        <f t="shared" si="27"/>
        <v>#DIV/0!</v>
      </c>
    </row>
    <row r="159" spans="1:9" x14ac:dyDescent="0.25">
      <c r="A159" s="173">
        <v>4221</v>
      </c>
      <c r="B159" s="174"/>
      <c r="C159" s="175"/>
      <c r="D159" s="53" t="s">
        <v>125</v>
      </c>
      <c r="E159" s="112"/>
      <c r="F159" s="113"/>
      <c r="G159" s="113"/>
      <c r="H159" s="111"/>
      <c r="I159" s="111" t="e">
        <f t="shared" si="27"/>
        <v>#DIV/0!</v>
      </c>
    </row>
    <row r="160" spans="1:9" ht="25.5" x14ac:dyDescent="0.25">
      <c r="A160" s="108">
        <v>4227</v>
      </c>
      <c r="B160" s="109"/>
      <c r="C160" s="110"/>
      <c r="D160" s="107" t="s">
        <v>140</v>
      </c>
      <c r="E160" s="112">
        <v>6004</v>
      </c>
      <c r="F160" s="113"/>
      <c r="G160" s="113"/>
      <c r="H160" s="111"/>
      <c r="I160" s="111"/>
    </row>
    <row r="161" spans="1:9" x14ac:dyDescent="0.25">
      <c r="A161" s="167" t="s">
        <v>83</v>
      </c>
      <c r="B161" s="168"/>
      <c r="C161" s="169"/>
      <c r="D161" s="52" t="s">
        <v>49</v>
      </c>
      <c r="E161" s="111">
        <f t="shared" ref="E161:G161" si="29">E162</f>
        <v>9062.3100000000013</v>
      </c>
      <c r="F161" s="111">
        <f t="shared" si="29"/>
        <v>10300</v>
      </c>
      <c r="G161" s="111">
        <f t="shared" si="29"/>
        <v>5847.5</v>
      </c>
      <c r="H161" s="111">
        <f t="shared" ref="H161:H166" si="30">(G161/E161)*100</f>
        <v>64.525490741323125</v>
      </c>
      <c r="I161" s="111">
        <f t="shared" si="27"/>
        <v>56.771844660194169</v>
      </c>
    </row>
    <row r="162" spans="1:9" ht="25.5" x14ac:dyDescent="0.25">
      <c r="A162" s="170">
        <v>4</v>
      </c>
      <c r="B162" s="171"/>
      <c r="C162" s="172"/>
      <c r="D162" s="53" t="s">
        <v>24</v>
      </c>
      <c r="E162" s="111">
        <f>E163+E164+E165+E166</f>
        <v>9062.3100000000013</v>
      </c>
      <c r="F162" s="111">
        <f>F163+F164+F165+F166</f>
        <v>10300</v>
      </c>
      <c r="G162" s="111">
        <f t="shared" ref="G162" si="31">G163+G164+G165+G166</f>
        <v>5847.5</v>
      </c>
      <c r="H162" s="111">
        <f t="shared" si="30"/>
        <v>64.525490741323125</v>
      </c>
      <c r="I162" s="111">
        <f t="shared" si="27"/>
        <v>56.771844660194169</v>
      </c>
    </row>
    <row r="163" spans="1:9" x14ac:dyDescent="0.25">
      <c r="A163" s="173">
        <v>4221</v>
      </c>
      <c r="B163" s="174"/>
      <c r="C163" s="175"/>
      <c r="D163" s="53" t="s">
        <v>125</v>
      </c>
      <c r="E163" s="112">
        <v>6790.8</v>
      </c>
      <c r="F163" s="113">
        <v>9700</v>
      </c>
      <c r="G163" s="113">
        <v>1710</v>
      </c>
      <c r="H163" s="111">
        <f t="shared" si="30"/>
        <v>25.181127407669202</v>
      </c>
      <c r="I163" s="111">
        <f t="shared" si="27"/>
        <v>17.628865979381445</v>
      </c>
    </row>
    <row r="164" spans="1:9" x14ac:dyDescent="0.25">
      <c r="A164" s="173">
        <v>4226</v>
      </c>
      <c r="B164" s="174"/>
      <c r="C164" s="175"/>
      <c r="D164" s="86" t="s">
        <v>138</v>
      </c>
      <c r="E164" s="112">
        <v>760</v>
      </c>
      <c r="F164" s="113"/>
      <c r="G164" s="113">
        <v>2000</v>
      </c>
      <c r="H164" s="111">
        <f t="shared" si="30"/>
        <v>263.15789473684214</v>
      </c>
      <c r="I164" s="111"/>
    </row>
    <row r="165" spans="1:9" ht="25.5" x14ac:dyDescent="0.25">
      <c r="A165" s="173">
        <v>4227</v>
      </c>
      <c r="B165" s="174"/>
      <c r="C165" s="175"/>
      <c r="D165" s="94" t="s">
        <v>140</v>
      </c>
      <c r="E165" s="112">
        <v>953.05</v>
      </c>
      <c r="F165" s="113">
        <v>600</v>
      </c>
      <c r="G165" s="113">
        <v>2137.5</v>
      </c>
      <c r="H165" s="111">
        <f t="shared" si="30"/>
        <v>224.27994333980382</v>
      </c>
      <c r="I165" s="111"/>
    </row>
    <row r="166" spans="1:9" x14ac:dyDescent="0.25">
      <c r="A166" s="173">
        <v>4241</v>
      </c>
      <c r="B166" s="174"/>
      <c r="C166" s="175"/>
      <c r="D166" s="94" t="s">
        <v>126</v>
      </c>
      <c r="E166" s="112">
        <v>558.46</v>
      </c>
      <c r="F166" s="113"/>
      <c r="G166" s="113"/>
      <c r="H166" s="111">
        <f t="shared" si="30"/>
        <v>0</v>
      </c>
      <c r="I166" s="111"/>
    </row>
    <row r="168" spans="1:9" x14ac:dyDescent="0.25">
      <c r="A168" s="176" t="s">
        <v>38</v>
      </c>
      <c r="B168" s="182"/>
      <c r="C168" s="183"/>
      <c r="D168" s="63" t="s">
        <v>39</v>
      </c>
      <c r="E168" s="117" t="s">
        <v>133</v>
      </c>
      <c r="F168" s="23" t="s">
        <v>151</v>
      </c>
      <c r="G168" s="23" t="s">
        <v>152</v>
      </c>
      <c r="H168" s="23" t="s">
        <v>134</v>
      </c>
      <c r="I168" s="23" t="s">
        <v>135</v>
      </c>
    </row>
    <row r="169" spans="1:9" ht="38.25" x14ac:dyDescent="0.25">
      <c r="A169" s="179" t="s">
        <v>45</v>
      </c>
      <c r="B169" s="180"/>
      <c r="C169" s="181"/>
      <c r="D169" s="51" t="s">
        <v>84</v>
      </c>
      <c r="E169" s="111">
        <f>E171+E199+E204+E207</f>
        <v>91320.62999999999</v>
      </c>
      <c r="F169" s="111">
        <f>F171+F199+F204+F207</f>
        <v>75841</v>
      </c>
      <c r="G169" s="111">
        <f>G171+G199+G204+G207</f>
        <v>94107.729999999981</v>
      </c>
      <c r="H169" s="111">
        <f>(G169/E169)*100</f>
        <v>103.05199383753703</v>
      </c>
      <c r="I169" s="111">
        <f>(G169/F169)*100</f>
        <v>124.08556058068851</v>
      </c>
    </row>
    <row r="170" spans="1:9" x14ac:dyDescent="0.25">
      <c r="A170" s="179" t="s">
        <v>92</v>
      </c>
      <c r="B170" s="180"/>
      <c r="C170" s="181"/>
      <c r="D170" s="51" t="s">
        <v>47</v>
      </c>
      <c r="E170" s="112"/>
      <c r="F170" s="113"/>
      <c r="G170" s="113"/>
      <c r="H170" s="111"/>
      <c r="I170" s="111"/>
    </row>
    <row r="171" spans="1:9" x14ac:dyDescent="0.25">
      <c r="A171" s="167" t="s">
        <v>85</v>
      </c>
      <c r="B171" s="168"/>
      <c r="C171" s="169"/>
      <c r="D171" s="52" t="s">
        <v>49</v>
      </c>
      <c r="E171" s="111">
        <f>E172</f>
        <v>90608.439999999988</v>
      </c>
      <c r="F171" s="111">
        <f>F172</f>
        <v>75816</v>
      </c>
      <c r="G171" s="111">
        <f>G172</f>
        <v>93076.079999999987</v>
      </c>
      <c r="H171" s="111">
        <f t="shared" ref="H171:H213" si="32">(G171/E171)*100</f>
        <v>102.72341075511289</v>
      </c>
      <c r="I171" s="111">
        <f t="shared" ref="I171:I210" si="33">(G171/F171)*100</f>
        <v>122.76574865463752</v>
      </c>
    </row>
    <row r="172" spans="1:9" x14ac:dyDescent="0.25">
      <c r="A172" s="170">
        <v>3</v>
      </c>
      <c r="B172" s="171"/>
      <c r="C172" s="172"/>
      <c r="D172" s="53" t="s">
        <v>22</v>
      </c>
      <c r="E172" s="111">
        <f t="shared" ref="E172:F172" si="34">SUM(E173:E198)</f>
        <v>90608.439999999988</v>
      </c>
      <c r="F172" s="111">
        <f t="shared" si="34"/>
        <v>75816</v>
      </c>
      <c r="G172" s="111">
        <f>SUM(G173:G198)</f>
        <v>93076.079999999987</v>
      </c>
      <c r="H172" s="111">
        <f t="shared" si="32"/>
        <v>102.72341075511289</v>
      </c>
      <c r="I172" s="111">
        <f t="shared" si="33"/>
        <v>122.76574865463752</v>
      </c>
    </row>
    <row r="173" spans="1:9" x14ac:dyDescent="0.25">
      <c r="A173" s="173">
        <v>3121</v>
      </c>
      <c r="B173" s="174"/>
      <c r="C173" s="175"/>
      <c r="D173" s="53" t="s">
        <v>23</v>
      </c>
      <c r="E173" s="112">
        <v>1017.87</v>
      </c>
      <c r="F173" s="113"/>
      <c r="G173" s="113"/>
      <c r="H173" s="111">
        <f t="shared" si="32"/>
        <v>0</v>
      </c>
      <c r="I173" s="111"/>
    </row>
    <row r="174" spans="1:9" ht="25.5" x14ac:dyDescent="0.25">
      <c r="A174" s="98">
        <v>3132</v>
      </c>
      <c r="B174" s="99"/>
      <c r="C174" s="100"/>
      <c r="D174" s="101" t="s">
        <v>127</v>
      </c>
      <c r="E174" s="112"/>
      <c r="F174" s="113"/>
      <c r="G174" s="113"/>
      <c r="H174" s="111" t="e">
        <f t="shared" si="32"/>
        <v>#DIV/0!</v>
      </c>
      <c r="I174" s="111"/>
    </row>
    <row r="175" spans="1:9" x14ac:dyDescent="0.25">
      <c r="A175" s="173">
        <v>3211</v>
      </c>
      <c r="B175" s="174"/>
      <c r="C175" s="175"/>
      <c r="D175" s="53" t="s">
        <v>104</v>
      </c>
      <c r="E175" s="112">
        <v>6294.54</v>
      </c>
      <c r="F175" s="113">
        <v>3000</v>
      </c>
      <c r="G175" s="113">
        <v>9085.56</v>
      </c>
      <c r="H175" s="111">
        <f t="shared" si="32"/>
        <v>144.34033305054857</v>
      </c>
      <c r="I175" s="111">
        <f t="shared" si="33"/>
        <v>302.85199999999998</v>
      </c>
    </row>
    <row r="176" spans="1:9" x14ac:dyDescent="0.25">
      <c r="A176" s="54">
        <v>3213</v>
      </c>
      <c r="B176" s="55"/>
      <c r="C176" s="56"/>
      <c r="D176" s="53" t="s">
        <v>106</v>
      </c>
      <c r="E176" s="112">
        <v>1757.8</v>
      </c>
      <c r="F176" s="113">
        <v>1000</v>
      </c>
      <c r="G176" s="113">
        <v>1368</v>
      </c>
      <c r="H176" s="111">
        <f t="shared" si="32"/>
        <v>77.824553419046538</v>
      </c>
      <c r="I176" s="111">
        <f t="shared" si="33"/>
        <v>136.80000000000001</v>
      </c>
    </row>
    <row r="177" spans="1:10" ht="25.5" x14ac:dyDescent="0.25">
      <c r="A177" s="87">
        <v>3214</v>
      </c>
      <c r="B177" s="88"/>
      <c r="C177" s="89"/>
      <c r="D177" s="86" t="s">
        <v>107</v>
      </c>
      <c r="E177" s="112">
        <v>1030.46</v>
      </c>
      <c r="F177" s="113">
        <v>1000</v>
      </c>
      <c r="G177" s="113">
        <v>1111.2</v>
      </c>
      <c r="H177" s="111">
        <f t="shared" si="32"/>
        <v>107.83533567532946</v>
      </c>
      <c r="I177" s="111">
        <f t="shared" si="33"/>
        <v>111.11999999999999</v>
      </c>
    </row>
    <row r="178" spans="1:10" ht="25.5" x14ac:dyDescent="0.25">
      <c r="A178" s="87">
        <v>3221</v>
      </c>
      <c r="B178" s="88"/>
      <c r="C178" s="89"/>
      <c r="D178" s="86" t="s">
        <v>129</v>
      </c>
      <c r="E178" s="112">
        <v>14049.81</v>
      </c>
      <c r="F178" s="113">
        <v>9500</v>
      </c>
      <c r="G178" s="113">
        <v>10635.56</v>
      </c>
      <c r="H178" s="111">
        <f t="shared" si="32"/>
        <v>75.698959630059051</v>
      </c>
      <c r="I178" s="111">
        <f t="shared" si="33"/>
        <v>111.95326315789474</v>
      </c>
    </row>
    <row r="179" spans="1:10" x14ac:dyDescent="0.25">
      <c r="A179" s="98">
        <v>3222</v>
      </c>
      <c r="B179" s="99"/>
      <c r="C179" s="100"/>
      <c r="D179" s="101" t="s">
        <v>109</v>
      </c>
      <c r="E179" s="112">
        <v>6605.07</v>
      </c>
      <c r="F179" s="113">
        <v>700</v>
      </c>
      <c r="G179" s="113">
        <v>1466.39</v>
      </c>
      <c r="H179" s="111">
        <f t="shared" si="32"/>
        <v>22.200975916984987</v>
      </c>
      <c r="I179" s="111">
        <f t="shared" si="33"/>
        <v>209.48428571428573</v>
      </c>
    </row>
    <row r="180" spans="1:10" x14ac:dyDescent="0.25">
      <c r="A180" s="87">
        <v>3223</v>
      </c>
      <c r="B180" s="88"/>
      <c r="C180" s="89"/>
      <c r="D180" s="86" t="s">
        <v>110</v>
      </c>
      <c r="E180" s="112">
        <v>22677.96</v>
      </c>
      <c r="F180" s="113">
        <v>32000</v>
      </c>
      <c r="G180" s="113">
        <v>32332.51</v>
      </c>
      <c r="H180" s="111">
        <f t="shared" si="32"/>
        <v>142.57239187299032</v>
      </c>
      <c r="I180" s="111">
        <f t="shared" si="33"/>
        <v>101.03909374999999</v>
      </c>
    </row>
    <row r="181" spans="1:10" ht="25.5" x14ac:dyDescent="0.25">
      <c r="A181" s="87">
        <v>3224</v>
      </c>
      <c r="B181" s="88"/>
      <c r="C181" s="89"/>
      <c r="D181" s="86" t="s">
        <v>111</v>
      </c>
      <c r="E181" s="112">
        <v>2569.39</v>
      </c>
      <c r="F181" s="113">
        <v>2000</v>
      </c>
      <c r="G181" s="113">
        <v>2794.22</v>
      </c>
      <c r="H181" s="111">
        <f t="shared" si="32"/>
        <v>108.75032595285261</v>
      </c>
      <c r="I181" s="111">
        <f t="shared" si="33"/>
        <v>139.71099999999998</v>
      </c>
    </row>
    <row r="182" spans="1:10" x14ac:dyDescent="0.25">
      <c r="A182" s="98">
        <v>3225</v>
      </c>
      <c r="B182" s="99"/>
      <c r="C182" s="100"/>
      <c r="D182" s="101" t="s">
        <v>147</v>
      </c>
      <c r="E182" s="112">
        <v>1273.5</v>
      </c>
      <c r="F182" s="113">
        <v>500</v>
      </c>
      <c r="G182" s="113">
        <v>509.5</v>
      </c>
      <c r="H182" s="111">
        <f t="shared" si="32"/>
        <v>40.007852375343539</v>
      </c>
      <c r="I182" s="111">
        <f t="shared" si="33"/>
        <v>101.89999999999999</v>
      </c>
    </row>
    <row r="183" spans="1:10" x14ac:dyDescent="0.25">
      <c r="A183" s="87">
        <v>3227</v>
      </c>
      <c r="B183" s="88"/>
      <c r="C183" s="89"/>
      <c r="D183" s="86" t="s">
        <v>112</v>
      </c>
      <c r="E183" s="112">
        <v>653.79</v>
      </c>
      <c r="F183" s="113">
        <v>500</v>
      </c>
      <c r="G183" s="113">
        <v>1004.27</v>
      </c>
      <c r="H183" s="111">
        <f t="shared" si="32"/>
        <v>153.6074274614173</v>
      </c>
      <c r="I183" s="111">
        <f t="shared" si="33"/>
        <v>200.85399999999998</v>
      </c>
    </row>
    <row r="184" spans="1:10" x14ac:dyDescent="0.25">
      <c r="A184" s="87">
        <v>3231</v>
      </c>
      <c r="B184" s="88"/>
      <c r="C184" s="89"/>
      <c r="D184" s="86" t="s">
        <v>113</v>
      </c>
      <c r="E184" s="112">
        <v>1598.54</v>
      </c>
      <c r="F184" s="113">
        <v>1500</v>
      </c>
      <c r="G184" s="113">
        <v>1383.53</v>
      </c>
      <c r="H184" s="111">
        <f t="shared" si="32"/>
        <v>86.549601511379137</v>
      </c>
      <c r="I184" s="111">
        <f t="shared" si="33"/>
        <v>92.23533333333333</v>
      </c>
    </row>
    <row r="185" spans="1:10" ht="25.5" x14ac:dyDescent="0.25">
      <c r="A185" s="87">
        <v>3232</v>
      </c>
      <c r="B185" s="88"/>
      <c r="C185" s="89"/>
      <c r="D185" s="86" t="s">
        <v>130</v>
      </c>
      <c r="E185" s="112">
        <v>13370.58</v>
      </c>
      <c r="F185" s="113">
        <v>8500</v>
      </c>
      <c r="G185" s="113">
        <v>12734.35</v>
      </c>
      <c r="H185" s="111">
        <f t="shared" si="32"/>
        <v>95.241567680684014</v>
      </c>
      <c r="I185" s="111">
        <f t="shared" si="33"/>
        <v>149.81588235294117</v>
      </c>
    </row>
    <row r="186" spans="1:10" x14ac:dyDescent="0.25">
      <c r="A186" s="87">
        <v>3233</v>
      </c>
      <c r="B186" s="88"/>
      <c r="C186" s="89"/>
      <c r="D186" s="86" t="s">
        <v>115</v>
      </c>
      <c r="E186" s="112">
        <v>698.73</v>
      </c>
      <c r="F186" s="113">
        <v>200</v>
      </c>
      <c r="G186" s="113">
        <v>692.7</v>
      </c>
      <c r="H186" s="111">
        <f t="shared" si="32"/>
        <v>99.137005710360228</v>
      </c>
      <c r="I186" s="111">
        <f t="shared" si="33"/>
        <v>346.35</v>
      </c>
    </row>
    <row r="187" spans="1:10" x14ac:dyDescent="0.25">
      <c r="A187" s="87">
        <v>3234</v>
      </c>
      <c r="B187" s="88"/>
      <c r="C187" s="89"/>
      <c r="D187" s="86" t="s">
        <v>116</v>
      </c>
      <c r="E187" s="112">
        <v>3552.61</v>
      </c>
      <c r="F187" s="113">
        <v>3910</v>
      </c>
      <c r="G187" s="113">
        <v>3626.08</v>
      </c>
      <c r="H187" s="111">
        <f>(G187/E187)*100</f>
        <v>102.06805700597587</v>
      </c>
      <c r="I187" s="111">
        <f t="shared" si="33"/>
        <v>92.73861892583119</v>
      </c>
    </row>
    <row r="188" spans="1:10" x14ac:dyDescent="0.25">
      <c r="A188" s="87">
        <v>3236</v>
      </c>
      <c r="B188" s="88"/>
      <c r="C188" s="89"/>
      <c r="D188" s="86" t="s">
        <v>117</v>
      </c>
      <c r="E188" s="112">
        <v>339.78</v>
      </c>
      <c r="F188" s="113">
        <v>650</v>
      </c>
      <c r="G188" s="113">
        <v>430.68</v>
      </c>
      <c r="H188" s="111">
        <f t="shared" si="32"/>
        <v>126.75260462652305</v>
      </c>
      <c r="I188" s="111">
        <f t="shared" si="33"/>
        <v>66.258461538461546</v>
      </c>
    </row>
    <row r="189" spans="1:10" x14ac:dyDescent="0.25">
      <c r="A189" s="87">
        <v>3237</v>
      </c>
      <c r="B189" s="88"/>
      <c r="C189" s="89"/>
      <c r="D189" s="86" t="s">
        <v>131</v>
      </c>
      <c r="E189" s="112">
        <v>1299.08</v>
      </c>
      <c r="F189" s="113">
        <v>191</v>
      </c>
      <c r="G189" s="113">
        <v>1346.45</v>
      </c>
      <c r="H189" s="111">
        <f t="shared" si="32"/>
        <v>103.64642670197371</v>
      </c>
      <c r="I189" s="111">
        <f t="shared" si="33"/>
        <v>704.9476439790576</v>
      </c>
      <c r="J189" s="81"/>
    </row>
    <row r="190" spans="1:10" x14ac:dyDescent="0.25">
      <c r="A190" s="87">
        <v>3238</v>
      </c>
      <c r="B190" s="88"/>
      <c r="C190" s="89"/>
      <c r="D190" s="86" t="s">
        <v>119</v>
      </c>
      <c r="E190" s="112">
        <v>2222.7600000000002</v>
      </c>
      <c r="F190" s="113">
        <v>1010</v>
      </c>
      <c r="G190" s="113">
        <v>2251.39</v>
      </c>
      <c r="H190" s="111">
        <f t="shared" si="32"/>
        <v>101.28803829473266</v>
      </c>
      <c r="I190" s="111">
        <f>(G190/F190)*100</f>
        <v>222.909900990099</v>
      </c>
    </row>
    <row r="191" spans="1:10" x14ac:dyDescent="0.25">
      <c r="A191" s="87">
        <v>3239</v>
      </c>
      <c r="B191" s="88"/>
      <c r="C191" s="89"/>
      <c r="D191" s="86" t="s">
        <v>120</v>
      </c>
      <c r="E191" s="112">
        <v>6456.51</v>
      </c>
      <c r="F191" s="113">
        <v>7451</v>
      </c>
      <c r="G191" s="113">
        <v>3711.11</v>
      </c>
      <c r="H191" s="111">
        <f t="shared" si="32"/>
        <v>57.47857588697299</v>
      </c>
      <c r="I191" s="111">
        <f t="shared" si="33"/>
        <v>49.806871560864316</v>
      </c>
    </row>
    <row r="192" spans="1:10" x14ac:dyDescent="0.25">
      <c r="A192" s="87">
        <v>3294</v>
      </c>
      <c r="B192" s="88"/>
      <c r="C192" s="89"/>
      <c r="D192" s="86" t="s">
        <v>121</v>
      </c>
      <c r="E192" s="112">
        <v>196.36</v>
      </c>
      <c r="F192" s="113">
        <v>200</v>
      </c>
      <c r="G192" s="113">
        <v>203.09</v>
      </c>
      <c r="H192" s="111">
        <f t="shared" si="32"/>
        <v>103.42737828478306</v>
      </c>
      <c r="I192" s="111">
        <f t="shared" si="33"/>
        <v>101.545</v>
      </c>
    </row>
    <row r="193" spans="1:9" x14ac:dyDescent="0.25">
      <c r="A193" s="125">
        <v>3295</v>
      </c>
      <c r="B193" s="126"/>
      <c r="C193" s="127"/>
      <c r="D193" s="128" t="s">
        <v>122</v>
      </c>
      <c r="E193" s="112"/>
      <c r="F193" s="113">
        <v>504</v>
      </c>
      <c r="G193" s="113">
        <v>254.88</v>
      </c>
      <c r="H193" s="111"/>
      <c r="I193" s="111">
        <f t="shared" si="33"/>
        <v>50.571428571428569</v>
      </c>
    </row>
    <row r="194" spans="1:9" ht="25.5" x14ac:dyDescent="0.25">
      <c r="A194" s="87">
        <v>3299</v>
      </c>
      <c r="B194" s="88"/>
      <c r="C194" s="89"/>
      <c r="D194" s="86" t="s">
        <v>123</v>
      </c>
      <c r="E194" s="112">
        <v>1764.08</v>
      </c>
      <c r="F194" s="113">
        <v>500</v>
      </c>
      <c r="G194" s="113">
        <v>4503.1400000000003</v>
      </c>
      <c r="H194" s="111">
        <f t="shared" si="32"/>
        <v>255.26846855017914</v>
      </c>
      <c r="I194" s="111">
        <f t="shared" si="33"/>
        <v>900.62800000000004</v>
      </c>
    </row>
    <row r="195" spans="1:9" ht="15" customHeight="1" x14ac:dyDescent="0.25">
      <c r="A195" s="87">
        <v>3431</v>
      </c>
      <c r="B195" s="88"/>
      <c r="C195" s="89"/>
      <c r="D195" s="86" t="s">
        <v>124</v>
      </c>
      <c r="E195" s="112">
        <v>1179.22</v>
      </c>
      <c r="F195" s="113">
        <v>1000</v>
      </c>
      <c r="G195" s="113">
        <v>1279.9000000000001</v>
      </c>
      <c r="H195" s="111">
        <f t="shared" si="32"/>
        <v>108.53784705144078</v>
      </c>
      <c r="I195" s="111">
        <f t="shared" si="33"/>
        <v>127.99000000000001</v>
      </c>
    </row>
    <row r="196" spans="1:9" ht="15" customHeight="1" x14ac:dyDescent="0.25">
      <c r="A196" s="139">
        <v>3433</v>
      </c>
      <c r="B196" s="140"/>
      <c r="C196" s="141"/>
      <c r="D196" s="138" t="s">
        <v>146</v>
      </c>
      <c r="E196" s="112"/>
      <c r="F196" s="113"/>
      <c r="G196" s="113">
        <v>1.66</v>
      </c>
      <c r="H196" s="111"/>
      <c r="I196" s="111"/>
    </row>
    <row r="197" spans="1:9" ht="22.5" customHeight="1" x14ac:dyDescent="0.25">
      <c r="A197" s="139">
        <v>3434</v>
      </c>
      <c r="B197" s="140"/>
      <c r="C197" s="141"/>
      <c r="D197" s="138" t="s">
        <v>157</v>
      </c>
      <c r="E197" s="112"/>
      <c r="F197" s="113"/>
      <c r="G197" s="113">
        <v>19.91</v>
      </c>
      <c r="H197" s="111"/>
      <c r="I197" s="111"/>
    </row>
    <row r="198" spans="1:9" ht="22.5" customHeight="1" x14ac:dyDescent="0.25">
      <c r="A198" s="139">
        <v>3835</v>
      </c>
      <c r="B198" s="140"/>
      <c r="C198" s="141"/>
      <c r="D198" s="138" t="s">
        <v>158</v>
      </c>
      <c r="E198" s="112"/>
      <c r="F198" s="113"/>
      <c r="G198" s="113">
        <v>330</v>
      </c>
      <c r="H198" s="111"/>
      <c r="I198" s="111"/>
    </row>
    <row r="199" spans="1:9" ht="25.5" customHeight="1" x14ac:dyDescent="0.25">
      <c r="A199" s="167" t="s">
        <v>80</v>
      </c>
      <c r="B199" s="168"/>
      <c r="C199" s="169"/>
      <c r="D199" s="52" t="s">
        <v>49</v>
      </c>
      <c r="E199" s="112"/>
      <c r="F199" s="111">
        <f>F200</f>
        <v>25</v>
      </c>
      <c r="G199" s="111">
        <f>G200</f>
        <v>16.899999999999999</v>
      </c>
      <c r="H199" s="111"/>
      <c r="I199" s="111">
        <f t="shared" si="33"/>
        <v>67.599999999999994</v>
      </c>
    </row>
    <row r="200" spans="1:9" ht="15" customHeight="1" x14ac:dyDescent="0.25">
      <c r="A200" s="170">
        <v>3</v>
      </c>
      <c r="B200" s="171"/>
      <c r="C200" s="172"/>
      <c r="D200" s="53" t="s">
        <v>22</v>
      </c>
      <c r="E200" s="111">
        <f>E201+E202+E203</f>
        <v>0</v>
      </c>
      <c r="F200" s="111">
        <f>F201+F202+F203</f>
        <v>25</v>
      </c>
      <c r="G200" s="111">
        <f>G201+G202+G203</f>
        <v>16.899999999999999</v>
      </c>
      <c r="H200" s="111"/>
      <c r="I200" s="111">
        <f t="shared" si="33"/>
        <v>67.599999999999994</v>
      </c>
    </row>
    <row r="201" spans="1:9" x14ac:dyDescent="0.25">
      <c r="A201" s="54">
        <v>3431</v>
      </c>
      <c r="B201" s="55"/>
      <c r="C201" s="56"/>
      <c r="D201" s="53" t="s">
        <v>68</v>
      </c>
      <c r="E201" s="112"/>
      <c r="F201" s="113">
        <v>25</v>
      </c>
      <c r="G201" s="113">
        <v>16.899999999999999</v>
      </c>
      <c r="H201" s="111"/>
      <c r="I201" s="111">
        <f t="shared" si="33"/>
        <v>67.599999999999994</v>
      </c>
    </row>
    <row r="202" spans="1:9" x14ac:dyDescent="0.25">
      <c r="A202" s="179" t="s">
        <v>45</v>
      </c>
      <c r="B202" s="180"/>
      <c r="C202" s="181"/>
      <c r="D202" s="51" t="s">
        <v>46</v>
      </c>
      <c r="E202" s="112"/>
      <c r="F202" s="113"/>
      <c r="G202" s="113"/>
      <c r="H202" s="111"/>
      <c r="I202" s="111"/>
    </row>
    <row r="203" spans="1:9" ht="25.5" x14ac:dyDescent="0.25">
      <c r="A203" s="179" t="s">
        <v>50</v>
      </c>
      <c r="B203" s="180"/>
      <c r="C203" s="181"/>
      <c r="D203" s="51" t="s">
        <v>51</v>
      </c>
      <c r="E203" s="112"/>
      <c r="F203" s="113"/>
      <c r="G203" s="113"/>
      <c r="H203" s="111"/>
      <c r="I203" s="111"/>
    </row>
    <row r="204" spans="1:9" x14ac:dyDescent="0.25">
      <c r="A204" s="167" t="s">
        <v>48</v>
      </c>
      <c r="B204" s="168"/>
      <c r="C204" s="169"/>
      <c r="D204" s="52" t="s">
        <v>49</v>
      </c>
      <c r="E204" s="112"/>
      <c r="F204" s="113"/>
      <c r="G204" s="113"/>
      <c r="H204" s="111"/>
      <c r="I204" s="111"/>
    </row>
    <row r="205" spans="1:9" x14ac:dyDescent="0.25">
      <c r="A205" s="170">
        <v>3</v>
      </c>
      <c r="B205" s="171"/>
      <c r="C205" s="172"/>
      <c r="D205" s="53" t="s">
        <v>22</v>
      </c>
      <c r="E205" s="112"/>
      <c r="F205" s="113"/>
      <c r="G205" s="113"/>
      <c r="H205" s="111"/>
      <c r="I205" s="111"/>
    </row>
    <row r="206" spans="1:9" x14ac:dyDescent="0.25">
      <c r="A206" s="173">
        <v>32</v>
      </c>
      <c r="B206" s="174"/>
      <c r="C206" s="175"/>
      <c r="D206" s="53" t="s">
        <v>40</v>
      </c>
      <c r="E206" s="112"/>
      <c r="F206" s="113"/>
      <c r="G206" s="113"/>
      <c r="H206" s="111"/>
      <c r="I206" s="111"/>
    </row>
    <row r="207" spans="1:9" x14ac:dyDescent="0.25">
      <c r="A207" s="167" t="s">
        <v>85</v>
      </c>
      <c r="B207" s="168"/>
      <c r="C207" s="169"/>
      <c r="D207" s="52" t="s">
        <v>49</v>
      </c>
      <c r="E207" s="111">
        <f t="shared" ref="E207:G207" si="35">E208</f>
        <v>712.19</v>
      </c>
      <c r="F207" s="111">
        <f t="shared" si="35"/>
        <v>0</v>
      </c>
      <c r="G207" s="111">
        <f t="shared" si="35"/>
        <v>1014.75</v>
      </c>
      <c r="H207" s="111">
        <f t="shared" si="32"/>
        <v>142.48304525477749</v>
      </c>
      <c r="I207" s="111" t="e">
        <f t="shared" si="33"/>
        <v>#DIV/0!</v>
      </c>
    </row>
    <row r="208" spans="1:9" ht="25.5" x14ac:dyDescent="0.25">
      <c r="A208" s="170">
        <v>4</v>
      </c>
      <c r="B208" s="171"/>
      <c r="C208" s="172"/>
      <c r="D208" s="53" t="s">
        <v>24</v>
      </c>
      <c r="E208" s="111">
        <f t="shared" ref="E208:F208" si="36">SUM(E209:E213)</f>
        <v>712.19</v>
      </c>
      <c r="F208" s="111">
        <f t="shared" si="36"/>
        <v>0</v>
      </c>
      <c r="G208" s="111">
        <f>SUM(G209:G213)</f>
        <v>1014.75</v>
      </c>
      <c r="H208" s="111">
        <f t="shared" si="32"/>
        <v>142.48304525477749</v>
      </c>
      <c r="I208" s="111" t="e">
        <f t="shared" si="33"/>
        <v>#DIV/0!</v>
      </c>
    </row>
    <row r="209" spans="1:9" x14ac:dyDescent="0.25">
      <c r="A209" s="79">
        <v>4123</v>
      </c>
      <c r="B209" s="76"/>
      <c r="C209" s="77"/>
      <c r="D209" s="77" t="s">
        <v>137</v>
      </c>
      <c r="E209" s="112"/>
      <c r="F209" s="111"/>
      <c r="G209" s="111"/>
      <c r="H209" s="111" t="e">
        <f t="shared" si="32"/>
        <v>#DIV/0!</v>
      </c>
      <c r="I209" s="111"/>
    </row>
    <row r="210" spans="1:9" x14ac:dyDescent="0.25">
      <c r="A210" s="173">
        <v>4221</v>
      </c>
      <c r="B210" s="174"/>
      <c r="C210" s="175"/>
      <c r="D210" s="53" t="s">
        <v>125</v>
      </c>
      <c r="E210" s="112"/>
      <c r="F210" s="113"/>
      <c r="G210" s="113">
        <v>346.25</v>
      </c>
      <c r="H210" s="111" t="e">
        <f t="shared" si="32"/>
        <v>#DIV/0!</v>
      </c>
      <c r="I210" s="111" t="e">
        <f t="shared" si="33"/>
        <v>#DIV/0!</v>
      </c>
    </row>
    <row r="211" spans="1:9" x14ac:dyDescent="0.25">
      <c r="A211" s="108">
        <v>4226</v>
      </c>
      <c r="B211" s="109"/>
      <c r="C211" s="110"/>
      <c r="D211" s="107" t="s">
        <v>138</v>
      </c>
      <c r="E211" s="112">
        <v>40</v>
      </c>
      <c r="F211" s="113"/>
      <c r="G211" s="113">
        <v>359</v>
      </c>
      <c r="H211" s="111"/>
      <c r="I211" s="111"/>
    </row>
    <row r="212" spans="1:9" ht="25.5" x14ac:dyDescent="0.25">
      <c r="A212" s="108">
        <v>4227</v>
      </c>
      <c r="B212" s="109"/>
      <c r="C212" s="110"/>
      <c r="D212" s="107" t="s">
        <v>140</v>
      </c>
      <c r="E212" s="112">
        <v>649.5</v>
      </c>
      <c r="F212" s="113"/>
      <c r="G212" s="113"/>
      <c r="H212" s="111"/>
      <c r="I212" s="111"/>
    </row>
    <row r="213" spans="1:9" x14ac:dyDescent="0.25">
      <c r="A213" s="173">
        <v>4241</v>
      </c>
      <c r="B213" s="174"/>
      <c r="C213" s="175"/>
      <c r="D213" s="94" t="s">
        <v>126</v>
      </c>
      <c r="E213" s="112">
        <v>22.69</v>
      </c>
      <c r="F213" s="113"/>
      <c r="G213" s="113">
        <v>309.5</v>
      </c>
      <c r="H213" s="111">
        <f t="shared" si="32"/>
        <v>1364.0370207139708</v>
      </c>
      <c r="I213" s="111"/>
    </row>
    <row r="216" spans="1:9" x14ac:dyDescent="0.25">
      <c r="A216" s="176" t="s">
        <v>38</v>
      </c>
      <c r="B216" s="177"/>
      <c r="C216" s="178"/>
      <c r="D216" s="74" t="s">
        <v>39</v>
      </c>
      <c r="E216" s="117" t="s">
        <v>133</v>
      </c>
      <c r="F216" s="23" t="s">
        <v>151</v>
      </c>
      <c r="G216" s="23" t="s">
        <v>152</v>
      </c>
      <c r="H216" s="23" t="s">
        <v>134</v>
      </c>
      <c r="I216" s="23" t="s">
        <v>135</v>
      </c>
    </row>
    <row r="217" spans="1:9" ht="25.5" x14ac:dyDescent="0.25">
      <c r="A217" s="179" t="s">
        <v>95</v>
      </c>
      <c r="B217" s="180"/>
      <c r="C217" s="181"/>
      <c r="D217" s="75" t="s">
        <v>94</v>
      </c>
      <c r="E217" s="111">
        <f>E219</f>
        <v>24628.15</v>
      </c>
      <c r="F217" s="111">
        <f>F219</f>
        <v>37000</v>
      </c>
      <c r="G217" s="111">
        <f t="shared" ref="G217" si="37">G219</f>
        <v>29615.53</v>
      </c>
      <c r="H217" s="111">
        <f>(G217/E217)*100</f>
        <v>120.25072934832701</v>
      </c>
      <c r="I217" s="111">
        <f>(G217/F217)*100</f>
        <v>80.041972972972971</v>
      </c>
    </row>
    <row r="218" spans="1:9" x14ac:dyDescent="0.25">
      <c r="A218" s="179" t="s">
        <v>93</v>
      </c>
      <c r="B218" s="180"/>
      <c r="C218" s="181"/>
      <c r="D218" s="75" t="s">
        <v>47</v>
      </c>
      <c r="E218" s="112"/>
      <c r="F218" s="113"/>
      <c r="G218" s="113"/>
      <c r="H218" s="111"/>
      <c r="I218" s="111"/>
    </row>
    <row r="219" spans="1:9" x14ac:dyDescent="0.25">
      <c r="A219" s="167" t="s">
        <v>76</v>
      </c>
      <c r="B219" s="168"/>
      <c r="C219" s="169"/>
      <c r="D219" s="72" t="s">
        <v>49</v>
      </c>
      <c r="E219" s="111">
        <f>E220</f>
        <v>24628.15</v>
      </c>
      <c r="F219" s="111">
        <f>F220</f>
        <v>37000</v>
      </c>
      <c r="G219" s="111">
        <f>G220</f>
        <v>29615.53</v>
      </c>
      <c r="H219" s="111">
        <f t="shared" ref="H219:H222" si="38">(G219/E219)*100</f>
        <v>120.25072934832701</v>
      </c>
      <c r="I219" s="111">
        <f t="shared" ref="I219:I222" si="39">(G219/F219)*100</f>
        <v>80.041972972972971</v>
      </c>
    </row>
    <row r="220" spans="1:9" x14ac:dyDescent="0.25">
      <c r="A220" s="170">
        <v>3</v>
      </c>
      <c r="B220" s="171"/>
      <c r="C220" s="172"/>
      <c r="D220" s="73" t="s">
        <v>22</v>
      </c>
      <c r="E220" s="111">
        <f>E221+E222</f>
        <v>24628.15</v>
      </c>
      <c r="F220" s="111">
        <f>F221+F222</f>
        <v>37000</v>
      </c>
      <c r="G220" s="111">
        <f>G221+G222</f>
        <v>29615.53</v>
      </c>
      <c r="H220" s="111">
        <f t="shared" si="38"/>
        <v>120.25072934832701</v>
      </c>
      <c r="I220" s="111">
        <f t="shared" si="39"/>
        <v>80.041972972972971</v>
      </c>
    </row>
    <row r="221" spans="1:9" x14ac:dyDescent="0.25">
      <c r="A221" s="173">
        <v>31</v>
      </c>
      <c r="B221" s="174"/>
      <c r="C221" s="175"/>
      <c r="D221" s="73" t="s">
        <v>23</v>
      </c>
      <c r="E221" s="112"/>
      <c r="F221" s="113"/>
      <c r="G221" s="113"/>
      <c r="H221" s="111"/>
      <c r="I221" s="111"/>
    </row>
    <row r="222" spans="1:9" ht="25.5" x14ac:dyDescent="0.25">
      <c r="A222" s="173">
        <v>3299</v>
      </c>
      <c r="B222" s="174"/>
      <c r="C222" s="175"/>
      <c r="D222" s="73" t="s">
        <v>123</v>
      </c>
      <c r="E222" s="112">
        <v>24628.15</v>
      </c>
      <c r="F222" s="113">
        <v>37000</v>
      </c>
      <c r="G222" s="113">
        <v>29615.53</v>
      </c>
      <c r="H222" s="111">
        <f t="shared" si="38"/>
        <v>120.25072934832701</v>
      </c>
      <c r="I222" s="111">
        <f t="shared" si="39"/>
        <v>80.041972972972971</v>
      </c>
    </row>
    <row r="225" spans="1:9" x14ac:dyDescent="0.25">
      <c r="A225" s="176" t="s">
        <v>38</v>
      </c>
      <c r="B225" s="177"/>
      <c r="C225" s="178"/>
      <c r="D225" s="132" t="s">
        <v>39</v>
      </c>
      <c r="E225" s="132" t="s">
        <v>133</v>
      </c>
      <c r="F225" s="23" t="s">
        <v>151</v>
      </c>
      <c r="G225" s="23" t="s">
        <v>152</v>
      </c>
      <c r="H225" s="23" t="s">
        <v>134</v>
      </c>
      <c r="I225" s="23" t="s">
        <v>135</v>
      </c>
    </row>
    <row r="226" spans="1:9" ht="25.5" x14ac:dyDescent="0.25">
      <c r="A226" s="179" t="s">
        <v>95</v>
      </c>
      <c r="B226" s="180"/>
      <c r="C226" s="181"/>
      <c r="D226" s="130" t="s">
        <v>155</v>
      </c>
      <c r="E226" s="111">
        <f>E232+E228</f>
        <v>0</v>
      </c>
      <c r="F226" s="111">
        <f>F232+F228</f>
        <v>150000</v>
      </c>
      <c r="G226" s="111">
        <f>G232+G228</f>
        <v>1274</v>
      </c>
      <c r="H226" s="111" t="e">
        <f>(G226/E226)*100</f>
        <v>#DIV/0!</v>
      </c>
      <c r="I226" s="111">
        <f>(G226/F226)*100</f>
        <v>0.84933333333333338</v>
      </c>
    </row>
    <row r="227" spans="1:9" x14ac:dyDescent="0.25">
      <c r="A227" s="179" t="s">
        <v>93</v>
      </c>
      <c r="B227" s="180"/>
      <c r="C227" s="181"/>
      <c r="D227" s="130" t="s">
        <v>47</v>
      </c>
      <c r="E227" s="112"/>
      <c r="F227" s="113"/>
      <c r="G227" s="113"/>
      <c r="H227" s="111"/>
      <c r="I227" s="111"/>
    </row>
    <row r="228" spans="1:9" x14ac:dyDescent="0.25">
      <c r="A228" s="167" t="s">
        <v>76</v>
      </c>
      <c r="B228" s="168"/>
      <c r="C228" s="169"/>
      <c r="D228" s="137" t="s">
        <v>49</v>
      </c>
      <c r="E228" s="111">
        <f>E229</f>
        <v>0</v>
      </c>
      <c r="F228" s="111">
        <f>F229</f>
        <v>0</v>
      </c>
      <c r="G228" s="111">
        <f>G229</f>
        <v>1274</v>
      </c>
      <c r="H228" s="111" t="e">
        <f t="shared" ref="H228:H229" si="40">(G228/E228)*100</f>
        <v>#DIV/0!</v>
      </c>
      <c r="I228" s="111" t="e">
        <f t="shared" ref="I228:I229" si="41">(G228/F228)*100</f>
        <v>#DIV/0!</v>
      </c>
    </row>
    <row r="229" spans="1:9" x14ac:dyDescent="0.25">
      <c r="A229" s="170">
        <v>3</v>
      </c>
      <c r="B229" s="171"/>
      <c r="C229" s="172"/>
      <c r="D229" s="138" t="s">
        <v>22</v>
      </c>
      <c r="E229" s="111">
        <f>E230+E231</f>
        <v>0</v>
      </c>
      <c r="F229" s="111">
        <f>F230+F231</f>
        <v>0</v>
      </c>
      <c r="G229" s="111">
        <f>G230+G231</f>
        <v>1274</v>
      </c>
      <c r="H229" s="111" t="e">
        <f t="shared" si="40"/>
        <v>#DIV/0!</v>
      </c>
      <c r="I229" s="111" t="e">
        <f t="shared" si="41"/>
        <v>#DIV/0!</v>
      </c>
    </row>
    <row r="230" spans="1:9" x14ac:dyDescent="0.25">
      <c r="A230" s="173">
        <v>3233</v>
      </c>
      <c r="B230" s="174"/>
      <c r="C230" s="175"/>
      <c r="D230" s="138" t="s">
        <v>115</v>
      </c>
      <c r="E230" s="112"/>
      <c r="F230" s="113"/>
      <c r="G230" s="113">
        <v>1061.5</v>
      </c>
      <c r="H230" s="111"/>
      <c r="I230" s="111"/>
    </row>
    <row r="231" spans="1:9" x14ac:dyDescent="0.25">
      <c r="A231" s="173">
        <v>3239</v>
      </c>
      <c r="B231" s="174"/>
      <c r="C231" s="175"/>
      <c r="D231" s="138" t="s">
        <v>120</v>
      </c>
      <c r="E231" s="112"/>
      <c r="F231" s="113"/>
      <c r="G231" s="113">
        <v>212.5</v>
      </c>
      <c r="H231" s="111" t="e">
        <f t="shared" ref="H231" si="42">(G231/E231)*100</f>
        <v>#DIV/0!</v>
      </c>
      <c r="I231" s="111" t="e">
        <f t="shared" ref="I231" si="43">(G231/F231)*100</f>
        <v>#DIV/0!</v>
      </c>
    </row>
    <row r="232" spans="1:9" x14ac:dyDescent="0.25">
      <c r="A232" s="167" t="s">
        <v>76</v>
      </c>
      <c r="B232" s="168"/>
      <c r="C232" s="169"/>
      <c r="D232" s="131" t="s">
        <v>49</v>
      </c>
      <c r="E232" s="111">
        <f>E233</f>
        <v>0</v>
      </c>
      <c r="F232" s="111">
        <f>F233</f>
        <v>150000</v>
      </c>
      <c r="G232" s="111">
        <f>G233</f>
        <v>0</v>
      </c>
      <c r="H232" s="111" t="e">
        <f t="shared" ref="H232:H233" si="44">(G232/E232)*100</f>
        <v>#DIV/0!</v>
      </c>
      <c r="I232" s="111">
        <f t="shared" ref="I232:I233" si="45">(G232/F232)*100</f>
        <v>0</v>
      </c>
    </row>
    <row r="233" spans="1:9" ht="25.5" x14ac:dyDescent="0.25">
      <c r="A233" s="170">
        <v>4</v>
      </c>
      <c r="B233" s="171"/>
      <c r="C233" s="172"/>
      <c r="D233" s="129" t="s">
        <v>24</v>
      </c>
      <c r="E233" s="111">
        <f>E234+E235</f>
        <v>0</v>
      </c>
      <c r="F233" s="111">
        <f>F234+F235</f>
        <v>150000</v>
      </c>
      <c r="G233" s="111">
        <f>G234+G235</f>
        <v>0</v>
      </c>
      <c r="H233" s="111" t="e">
        <f t="shared" si="44"/>
        <v>#DIV/0!</v>
      </c>
      <c r="I233" s="111">
        <f t="shared" si="45"/>
        <v>0</v>
      </c>
    </row>
    <row r="234" spans="1:9" ht="25.5" x14ac:dyDescent="0.25">
      <c r="A234" s="173">
        <v>42</v>
      </c>
      <c r="B234" s="174"/>
      <c r="C234" s="175"/>
      <c r="D234" s="129" t="s">
        <v>156</v>
      </c>
      <c r="E234" s="112"/>
      <c r="F234" s="113"/>
      <c r="G234" s="113"/>
      <c r="H234" s="111"/>
      <c r="I234" s="111"/>
    </row>
    <row r="235" spans="1:9" x14ac:dyDescent="0.25">
      <c r="A235" s="173">
        <v>4212</v>
      </c>
      <c r="B235" s="174"/>
      <c r="C235" s="175"/>
      <c r="D235" s="129" t="s">
        <v>154</v>
      </c>
      <c r="E235" s="112"/>
      <c r="F235" s="113">
        <v>150000</v>
      </c>
      <c r="G235" s="113"/>
      <c r="H235" s="111" t="e">
        <f t="shared" ref="H235" si="46">(G235/E235)*100</f>
        <v>#DIV/0!</v>
      </c>
      <c r="I235" s="111">
        <f t="shared" ref="I235" si="47">(G235/F235)*100</f>
        <v>0</v>
      </c>
    </row>
    <row r="236" spans="1:9" x14ac:dyDescent="0.25">
      <c r="E236" s="124"/>
    </row>
    <row r="237" spans="1:9" x14ac:dyDescent="0.25">
      <c r="F237" s="124"/>
      <c r="H237" s="81"/>
      <c r="I237" s="81"/>
    </row>
    <row r="238" spans="1:9" x14ac:dyDescent="0.25">
      <c r="E238" s="81"/>
      <c r="F238" s="81"/>
      <c r="G238" s="124"/>
      <c r="H238" s="81"/>
      <c r="I238" s="81"/>
    </row>
    <row r="239" spans="1:9" x14ac:dyDescent="0.25">
      <c r="E239" s="81"/>
      <c r="G239" s="81"/>
    </row>
  </sheetData>
  <mergeCells count="146">
    <mergeCell ref="A220:C220"/>
    <mergeCell ref="A221:C221"/>
    <mergeCell ref="A222:C222"/>
    <mergeCell ref="A92:C92"/>
    <mergeCell ref="A93:C93"/>
    <mergeCell ref="A94:C94"/>
    <mergeCell ref="A95:C95"/>
    <mergeCell ref="A96:C96"/>
    <mergeCell ref="A97:C97"/>
    <mergeCell ref="A98:C98"/>
    <mergeCell ref="A109:C109"/>
    <mergeCell ref="A99:C99"/>
    <mergeCell ref="A100:C100"/>
    <mergeCell ref="A101:C101"/>
    <mergeCell ref="A102:C102"/>
    <mergeCell ref="A103:C103"/>
    <mergeCell ref="A121:C121"/>
    <mergeCell ref="A122:C122"/>
    <mergeCell ref="A123:C123"/>
    <mergeCell ref="A77:C77"/>
    <mergeCell ref="A78:C78"/>
    <mergeCell ref="A81:C81"/>
    <mergeCell ref="A82:C82"/>
    <mergeCell ref="A83:C83"/>
    <mergeCell ref="A84:C84"/>
    <mergeCell ref="A85:C85"/>
    <mergeCell ref="A88:C88"/>
    <mergeCell ref="A91:C91"/>
    <mergeCell ref="A64:C64"/>
    <mergeCell ref="A65:C65"/>
    <mergeCell ref="A66:C66"/>
    <mergeCell ref="A69:C69"/>
    <mergeCell ref="A72:C72"/>
    <mergeCell ref="A73:C73"/>
    <mergeCell ref="A74:C74"/>
    <mergeCell ref="A75:C75"/>
    <mergeCell ref="A76:C76"/>
    <mergeCell ref="A36:C36"/>
    <mergeCell ref="A37:C37"/>
    <mergeCell ref="A38:C38"/>
    <mergeCell ref="A39:C39"/>
    <mergeCell ref="A58:C58"/>
    <mergeCell ref="A59:C59"/>
    <mergeCell ref="A60:C60"/>
    <mergeCell ref="A62:C62"/>
    <mergeCell ref="A40:C40"/>
    <mergeCell ref="A41:C41"/>
    <mergeCell ref="A55:C55"/>
    <mergeCell ref="A56:C56"/>
    <mergeCell ref="A57:C57"/>
    <mergeCell ref="A46:C46"/>
    <mergeCell ref="A47:C47"/>
    <mergeCell ref="A48:C48"/>
    <mergeCell ref="A49:C49"/>
    <mergeCell ref="A29:C29"/>
    <mergeCell ref="A31:C31"/>
    <mergeCell ref="A32:C32"/>
    <mergeCell ref="A25:C25"/>
    <mergeCell ref="A26:C26"/>
    <mergeCell ref="A27:C27"/>
    <mergeCell ref="A28:C28"/>
    <mergeCell ref="A30:C30"/>
    <mergeCell ref="A35:C35"/>
    <mergeCell ref="A6:C6"/>
    <mergeCell ref="A7:C7"/>
    <mergeCell ref="A1:I1"/>
    <mergeCell ref="A3:I3"/>
    <mergeCell ref="A5:C5"/>
    <mergeCell ref="A8:C8"/>
    <mergeCell ref="A9:C9"/>
    <mergeCell ref="A13:C13"/>
    <mergeCell ref="A10:C10"/>
    <mergeCell ref="A139:C139"/>
    <mergeCell ref="A140:C140"/>
    <mergeCell ref="A157:C157"/>
    <mergeCell ref="A143:C143"/>
    <mergeCell ref="A144:C144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50:C150"/>
    <mergeCell ref="A151:C151"/>
    <mergeCell ref="A152:C152"/>
    <mergeCell ref="A153:C153"/>
    <mergeCell ref="A158:C158"/>
    <mergeCell ref="A159:C159"/>
    <mergeCell ref="A161:C161"/>
    <mergeCell ref="A162:C162"/>
    <mergeCell ref="A163:C163"/>
    <mergeCell ref="A169:C169"/>
    <mergeCell ref="A170:C170"/>
    <mergeCell ref="A171:C171"/>
    <mergeCell ref="A111:C111"/>
    <mergeCell ref="A112:C112"/>
    <mergeCell ref="A113:C113"/>
    <mergeCell ref="A114:C114"/>
    <mergeCell ref="A115:C115"/>
    <mergeCell ref="A148:C148"/>
    <mergeCell ref="A149:C149"/>
    <mergeCell ref="A155:C155"/>
    <mergeCell ref="A156:C156"/>
    <mergeCell ref="A124:C124"/>
    <mergeCell ref="A125:C125"/>
    <mergeCell ref="A131:C131"/>
    <mergeCell ref="A132:C132"/>
    <mergeCell ref="A133:C133"/>
    <mergeCell ref="A119:C119"/>
    <mergeCell ref="A120:C120"/>
    <mergeCell ref="A234:C234"/>
    <mergeCell ref="A235:C235"/>
    <mergeCell ref="A172:C172"/>
    <mergeCell ref="A164:C164"/>
    <mergeCell ref="A165:C165"/>
    <mergeCell ref="A210:C210"/>
    <mergeCell ref="A173:C173"/>
    <mergeCell ref="A175:C175"/>
    <mergeCell ref="A202:C202"/>
    <mergeCell ref="A203:C203"/>
    <mergeCell ref="A204:C204"/>
    <mergeCell ref="A199:C199"/>
    <mergeCell ref="A200:C200"/>
    <mergeCell ref="A168:C168"/>
    <mergeCell ref="A205:C205"/>
    <mergeCell ref="A206:C206"/>
    <mergeCell ref="A166:C166"/>
    <mergeCell ref="A207:C207"/>
    <mergeCell ref="A208:C208"/>
    <mergeCell ref="A213:C213"/>
    <mergeCell ref="A216:C216"/>
    <mergeCell ref="A217:C217"/>
    <mergeCell ref="A218:C218"/>
    <mergeCell ref="A219:C219"/>
    <mergeCell ref="A228:C228"/>
    <mergeCell ref="A229:C229"/>
    <mergeCell ref="A230:C230"/>
    <mergeCell ref="A231:C231"/>
    <mergeCell ref="A225:C225"/>
    <mergeCell ref="A226:C226"/>
    <mergeCell ref="A227:C227"/>
    <mergeCell ref="A232:C232"/>
    <mergeCell ref="A233:C233"/>
  </mergeCells>
  <pageMargins left="0.7" right="0.7" top="0.75" bottom="0.75" header="0.3" footer="0.3"/>
  <pageSetup paperSize="9" scale="70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 os str</cp:lastModifiedBy>
  <cp:lastPrinted>2024-03-22T06:29:48Z</cp:lastPrinted>
  <dcterms:created xsi:type="dcterms:W3CDTF">2022-08-12T12:51:27Z</dcterms:created>
  <dcterms:modified xsi:type="dcterms:W3CDTF">2025-02-18T07:19:59Z</dcterms:modified>
</cp:coreProperties>
</file>